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mose\Dropbox\SAFE\"/>
    </mc:Choice>
  </mc:AlternateContent>
  <xr:revisionPtr revIDLastSave="0" documentId="13_ncr:1_{9B2B6DEF-8799-4281-AC4E-1F86F03902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FE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84" i="1"/>
  <c r="E83" i="1"/>
  <c r="G84" i="1" l="1"/>
  <c r="G83" i="1"/>
  <c r="Q76" i="1"/>
  <c r="R76" i="1" s="1"/>
  <c r="Q74" i="1"/>
  <c r="R74" i="1" s="1"/>
  <c r="Q72" i="1"/>
  <c r="R72" i="1" s="1"/>
  <c r="G72" i="1"/>
  <c r="Q13" i="1"/>
  <c r="R13" i="1" s="1"/>
  <c r="G13" i="1"/>
  <c r="Q12" i="1"/>
  <c r="R12" i="1" s="1"/>
  <c r="G12" i="1"/>
  <c r="Q78" i="1" l="1"/>
  <c r="R78" i="1" s="1"/>
  <c r="G29" i="1"/>
  <c r="L56" i="1"/>
  <c r="G56" i="1"/>
  <c r="G43" i="1"/>
  <c r="G70" i="1"/>
  <c r="G41" i="1"/>
  <c r="G19" i="1"/>
  <c r="G51" i="1"/>
  <c r="G23" i="1"/>
  <c r="Q54" i="1" l="1"/>
  <c r="R54" i="1" s="1"/>
  <c r="G54" i="1"/>
  <c r="Q53" i="1"/>
  <c r="R53" i="1" s="1"/>
  <c r="G53" i="1"/>
  <c r="Q43" i="1"/>
  <c r="R43" i="1" s="1"/>
  <c r="Q51" i="1"/>
  <c r="R51" i="1" s="1"/>
  <c r="Q70" i="1"/>
  <c r="R70" i="1" s="1"/>
  <c r="E86" i="1" l="1"/>
  <c r="Q19" i="1"/>
  <c r="R19" i="1" s="1"/>
  <c r="Q41" i="1"/>
  <c r="R41" i="1" s="1"/>
  <c r="Q47" i="1" l="1"/>
  <c r="R47" i="1" s="1"/>
  <c r="G60" i="1"/>
  <c r="Q17" i="1"/>
  <c r="R17" i="1" s="1"/>
  <c r="G17" i="1"/>
  <c r="Q80" i="1"/>
  <c r="R80" i="1" s="1"/>
  <c r="Q21" i="1"/>
  <c r="R21" i="1" s="1"/>
  <c r="G21" i="1"/>
  <c r="G10" i="1" l="1"/>
  <c r="Q25" i="1" l="1"/>
  <c r="R25" i="1" s="1"/>
  <c r="G25" i="1"/>
  <c r="Q56" i="1"/>
  <c r="R56" i="1" s="1"/>
  <c r="Q10" i="1"/>
  <c r="R10" i="1" s="1"/>
  <c r="Q27" i="1"/>
  <c r="R27" i="1" s="1"/>
  <c r="Q8" i="1"/>
  <c r="R8" i="1" s="1"/>
  <c r="Q15" i="1"/>
  <c r="R15" i="1" s="1"/>
  <c r="Q29" i="1"/>
  <c r="R29" i="1" s="1"/>
  <c r="Q58" i="1" l="1"/>
  <c r="R58" i="1" s="1"/>
  <c r="Q60" i="1"/>
  <c r="R60" i="1" s="1"/>
  <c r="Q49" i="1"/>
  <c r="R49" i="1" s="1"/>
  <c r="Q23" i="1"/>
  <c r="R23" i="1" s="1"/>
  <c r="Q39" i="1"/>
  <c r="R39" i="1" s="1"/>
  <c r="Q45" i="1"/>
  <c r="R45" i="1" s="1"/>
  <c r="N83" i="1" l="1"/>
  <c r="N84" i="1"/>
  <c r="N86" i="1" l="1"/>
  <c r="G58" i="1" l="1"/>
  <c r="G15" i="1" l="1"/>
  <c r="G49" i="1" l="1"/>
  <c r="K84" i="1" l="1"/>
  <c r="G45" i="1"/>
  <c r="F84" i="1" l="1"/>
  <c r="G8" i="1" l="1"/>
  <c r="G39" i="1" l="1"/>
  <c r="G86" i="1" l="1"/>
  <c r="F86" i="1" s="1"/>
  <c r="F83" i="1" l="1"/>
  <c r="K86" i="1"/>
  <c r="K83" i="1"/>
</calcChain>
</file>

<file path=xl/sharedStrings.xml><?xml version="1.0" encoding="utf-8"?>
<sst xmlns="http://schemas.openxmlformats.org/spreadsheetml/2006/main" count="319" uniqueCount="159">
  <si>
    <t>S</t>
  </si>
  <si>
    <t>Sex</t>
  </si>
  <si>
    <t>H</t>
  </si>
  <si>
    <t>Buyer</t>
  </si>
  <si>
    <t>Breeds</t>
  </si>
  <si>
    <t>Knife</t>
  </si>
  <si>
    <t>Ralgro</t>
  </si>
  <si>
    <r>
      <t xml:space="preserve">Color          </t>
    </r>
    <r>
      <rPr>
        <sz val="7"/>
        <rFont val="Small Fonts"/>
        <family val="2"/>
      </rPr>
      <t>Bl-Rd-ChX</t>
    </r>
  </si>
  <si>
    <t>Group #</t>
  </si>
  <si>
    <t>Ear Imp.</t>
  </si>
  <si>
    <t>Castr-ation</t>
  </si>
  <si>
    <t>N/A</t>
  </si>
  <si>
    <t>1 - Way  ▲ only</t>
  </si>
  <si>
    <t>Wean Date</t>
  </si>
  <si>
    <t>Delivery Date</t>
  </si>
  <si>
    <t>Total     Wt.</t>
  </si>
  <si>
    <t>Del.   Wt.</t>
  </si>
  <si>
    <t>No.     Head</t>
  </si>
  <si>
    <t>Lot    #</t>
  </si>
  <si>
    <t>PRODUCER (SAFE #)</t>
  </si>
  <si>
    <t>STEER TOTALS</t>
  </si>
  <si>
    <t>HEIFER TOTALS</t>
  </si>
  <si>
    <t>SALE TOTALS</t>
  </si>
  <si>
    <t>Special Notes</t>
  </si>
  <si>
    <t>Price   Slide</t>
  </si>
  <si>
    <t>Price       Slide</t>
  </si>
  <si>
    <t>Southwest Georgia Feeder Cattle Marketing Association  (S.A.F.E)</t>
  </si>
  <si>
    <r>
      <t xml:space="preserve">1 - Way </t>
    </r>
    <r>
      <rPr>
        <b/>
        <sz val="8"/>
        <rFont val="Calibri"/>
        <family val="2"/>
      </rPr>
      <t>→</t>
    </r>
    <r>
      <rPr>
        <b/>
        <sz val="8"/>
        <rFont val="Arial"/>
        <family val="2"/>
      </rPr>
      <t xml:space="preserve">   </t>
    </r>
  </si>
  <si>
    <t>AN-SIMM/AN-AN X</t>
  </si>
  <si>
    <t>.</t>
  </si>
  <si>
    <t>ANGUS-ANGUS X</t>
  </si>
  <si>
    <t>4-1A</t>
  </si>
  <si>
    <t>AN-SIMM/AN-COMM</t>
  </si>
  <si>
    <t>Banded</t>
  </si>
  <si>
    <t>19-1</t>
  </si>
  <si>
    <t>19-2</t>
  </si>
  <si>
    <r>
      <t xml:space="preserve">Price </t>
    </r>
    <r>
      <rPr>
        <sz val="10"/>
        <rFont val="Arial"/>
        <family val="2"/>
      </rPr>
      <t>$/cwt</t>
    </r>
  </si>
  <si>
    <t>K&amp;P Pyle Farms (28)</t>
  </si>
  <si>
    <t>28-1</t>
  </si>
  <si>
    <t>Griffin Farms (19)</t>
  </si>
  <si>
    <t>Windmill Farms (3)</t>
  </si>
  <si>
    <t>K &amp; P Pyle Farms (28)</t>
  </si>
  <si>
    <t>28-2</t>
  </si>
  <si>
    <t>3-1</t>
  </si>
  <si>
    <t>NONE</t>
  </si>
  <si>
    <t>Aug. 24 - 31</t>
  </si>
  <si>
    <t>Hagan Farms &amp; Cattle LLC ( 29 )</t>
  </si>
  <si>
    <t>SIMMAN-   AN X</t>
  </si>
  <si>
    <t>29-2</t>
  </si>
  <si>
    <t>4-2</t>
  </si>
  <si>
    <t>ANG/ SIMMANG-ANG X</t>
  </si>
  <si>
    <t>ANG/      SIMMANG-ANG X</t>
  </si>
  <si>
    <t>20-1</t>
  </si>
  <si>
    <t>20-2</t>
  </si>
  <si>
    <r>
      <t xml:space="preserve">Sloan Walker ( 4 )                                              </t>
    </r>
    <r>
      <rPr>
        <b/>
        <sz val="7"/>
        <rFont val="Arial"/>
        <family val="2"/>
      </rPr>
      <t>***IMI Global***   ***NHTC***   ***Source,Age, AngusVerified***</t>
    </r>
  </si>
  <si>
    <t>ANG/HERE-  ANG X</t>
  </si>
  <si>
    <t>Page 1 of 3</t>
  </si>
  <si>
    <t>Page 2 of 3</t>
  </si>
  <si>
    <t>Page 3 of 3</t>
  </si>
  <si>
    <t>M J Taylor Farms</t>
  </si>
  <si>
    <t>1-1</t>
  </si>
  <si>
    <t>5-1A</t>
  </si>
  <si>
    <t>Aug. 19 - 23</t>
  </si>
  <si>
    <t>36-1</t>
  </si>
  <si>
    <t>9-1</t>
  </si>
  <si>
    <t>40-2</t>
  </si>
  <si>
    <t xml:space="preserve">Akins Cattle Ent. ( 40 )                             </t>
  </si>
  <si>
    <t>Knife &amp; Band</t>
  </si>
  <si>
    <t>Band</t>
  </si>
  <si>
    <t>AN-BM/ ANX X-BM X</t>
  </si>
  <si>
    <t>Syn-C</t>
  </si>
  <si>
    <t>18 Lots</t>
  </si>
  <si>
    <t>11 Lots</t>
  </si>
  <si>
    <t>29 Lots</t>
  </si>
  <si>
    <r>
      <t xml:space="preserve">Aug. 12, 2025 - 6:00 P.M. (Eastern) ●  </t>
    </r>
    <r>
      <rPr>
        <b/>
        <u/>
        <sz val="10"/>
        <rFont val="Tahoma"/>
        <family val="2"/>
      </rPr>
      <t>Sale Conference Call: 1-800-297-9565 (Access Code: 4272747#)</t>
    </r>
  </si>
  <si>
    <t>56-00-00</t>
  </si>
  <si>
    <t>6/29/2025                                      -                                        72 Days</t>
  </si>
  <si>
    <t>67-00-00</t>
  </si>
  <si>
    <t>100-24-00</t>
  </si>
  <si>
    <t>Aug. 18 - Aug. 20</t>
  </si>
  <si>
    <t>6/12/2025                                        -                                        67 Days</t>
  </si>
  <si>
    <t xml:space="preserve">7/7/2025          -                     91 Days         </t>
  </si>
  <si>
    <t>T E Moye Jr Cattle ( 6 )</t>
  </si>
  <si>
    <t>6-1</t>
  </si>
  <si>
    <t>Sept. 10 - 12</t>
  </si>
  <si>
    <t>6/20/2025                                        -                                        82 Days</t>
  </si>
  <si>
    <t>6-2</t>
  </si>
  <si>
    <t>Griffin Farms ( 19 )</t>
  </si>
  <si>
    <t>33-00-00</t>
  </si>
  <si>
    <t>Sept. 12 - 18</t>
  </si>
  <si>
    <t>21-00-00</t>
  </si>
  <si>
    <t>40-00-00</t>
  </si>
  <si>
    <t>Sept. 29 - Oct. 3</t>
  </si>
  <si>
    <t>7/25/2025                                        -                                         66 Days</t>
  </si>
  <si>
    <t>29-1</t>
  </si>
  <si>
    <t>Aug. 18 - 22</t>
  </si>
  <si>
    <t>5/10/2025                                        -                                         100 Days</t>
  </si>
  <si>
    <t>70-07-03</t>
  </si>
  <si>
    <t>75-07-03</t>
  </si>
  <si>
    <t>40-1</t>
  </si>
  <si>
    <t>57-00-00</t>
  </si>
  <si>
    <t xml:space="preserve">5/1/2025          -                     151 Days       </t>
  </si>
  <si>
    <t>Barber Family Farms ( 36 )</t>
  </si>
  <si>
    <t>Sept. 1 - 15</t>
  </si>
  <si>
    <t>5/15/2025                                        -                                        108 Days</t>
  </si>
  <si>
    <t>Millarden Farms ( 30 )</t>
  </si>
  <si>
    <t>30-1</t>
  </si>
  <si>
    <t>6/8/2025                                        -                                        99 Days</t>
  </si>
  <si>
    <t>ANG/HERE/ANG X</t>
  </si>
  <si>
    <t>Sept. 15 - 20</t>
  </si>
  <si>
    <t>30-2</t>
  </si>
  <si>
    <t>Moseley Brothers Cattle Inc ( 27 )</t>
  </si>
  <si>
    <t>27-1A</t>
  </si>
  <si>
    <t>27-1B</t>
  </si>
  <si>
    <t>Oct. 6 -  13</t>
  </si>
  <si>
    <t>27-2</t>
  </si>
  <si>
    <t>Sept. 8 - 12</t>
  </si>
  <si>
    <t>Sept. 1 -  5</t>
  </si>
  <si>
    <t>Oct. 6 -  10</t>
  </si>
  <si>
    <t xml:space="preserve">6/15/2025          -                    77 Days         </t>
  </si>
  <si>
    <t xml:space="preserve">7/15/2025          -                    83 Days         </t>
  </si>
  <si>
    <t>67-06-04</t>
  </si>
  <si>
    <t>70-03-11</t>
  </si>
  <si>
    <t>90-05-12</t>
  </si>
  <si>
    <t>Brett Cochran ( 2 )</t>
  </si>
  <si>
    <t>2-1</t>
  </si>
  <si>
    <t>Sept. 8  - 12</t>
  </si>
  <si>
    <t>67-09-00</t>
  </si>
  <si>
    <t>58-08-00</t>
  </si>
  <si>
    <t>6/5/2025                                        -                                         70 Days</t>
  </si>
  <si>
    <t>86-00-01</t>
  </si>
  <si>
    <t>Oct. 9 - 10</t>
  </si>
  <si>
    <t>Aug. 12 - 15</t>
  </si>
  <si>
    <t>68-04-06</t>
  </si>
  <si>
    <t>60-00-00</t>
  </si>
  <si>
    <t>56-03-00</t>
  </si>
  <si>
    <t>35-00-00</t>
  </si>
  <si>
    <t>30-00-00</t>
  </si>
  <si>
    <t>Sept. 18 - 25</t>
  </si>
  <si>
    <t>67-03-03</t>
  </si>
  <si>
    <t>Tommy Stover ( 20 )</t>
  </si>
  <si>
    <t xml:space="preserve">6/5/2025          -                     95 Days         </t>
  </si>
  <si>
    <t xml:space="preserve">8/1/2025          -                     59 Days         </t>
  </si>
  <si>
    <t>6/20/2025                                        -                                        84 Days</t>
  </si>
  <si>
    <t>7/11/2025                                        -                                        59 Days</t>
  </si>
  <si>
    <t>85-00-00</t>
  </si>
  <si>
    <t>79-00-01</t>
  </si>
  <si>
    <t>Aug. 18 - 20</t>
  </si>
  <si>
    <r>
      <t xml:space="preserve">Fadeosh Farms ( 9 )                     </t>
    </r>
    <r>
      <rPr>
        <b/>
        <sz val="8"/>
        <rFont val="Arial"/>
        <family val="2"/>
      </rPr>
      <t>WEIGHT STOP @ 925</t>
    </r>
  </si>
  <si>
    <t>Jerry Timmons ( 5 )</t>
  </si>
  <si>
    <t>6/10/2025                                        -                                         69 Days</t>
  </si>
  <si>
    <t>RED AN-SIMM/AN-AN X</t>
  </si>
  <si>
    <t>40-26-01</t>
  </si>
  <si>
    <t>56-02-01</t>
  </si>
  <si>
    <t>ANG/HERE/AN X</t>
  </si>
  <si>
    <t>August 11- 8:00 pm</t>
  </si>
  <si>
    <r>
      <t>Last Updated:</t>
    </r>
    <r>
      <rPr>
        <b/>
        <i/>
        <sz val="8"/>
        <rFont val="Tahoma"/>
        <family val="2"/>
      </rPr>
      <t>FINAL</t>
    </r>
  </si>
  <si>
    <t xml:space="preserve">● MOBY DICK RESTAURANT - 627 US Hwy 27 - Colquitt, Georgia 39837● </t>
  </si>
  <si>
    <t xml:space="preserve">▲slide = $15/cwt (600 wt &amp; 700wt &amp; 800wt)    $20/cwt (500wt)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</si>
</sst>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7"/>
      <name val="Small Fonts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u/>
      <sz val="10"/>
      <name val="Tahoma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Calibri"/>
      <family val="2"/>
    </font>
    <font>
      <b/>
      <sz val="11"/>
      <name val="Arial"/>
      <family val="2"/>
    </font>
    <font>
      <b/>
      <sz val="8"/>
      <name val="Arial Narrow"/>
      <family val="2"/>
    </font>
    <font>
      <b/>
      <sz val="10"/>
      <name val="Tahoma"/>
      <family val="2"/>
    </font>
    <font>
      <sz val="8.5"/>
      <name val="Arial"/>
      <family val="2"/>
    </font>
    <font>
      <b/>
      <sz val="7"/>
      <name val="Arial"/>
      <family val="2"/>
    </font>
    <font>
      <b/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/>
    <xf numFmtId="0" fontId="7" fillId="3" borderId="0" xfId="0" applyFont="1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quotePrefix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64" fontId="22" fillId="0" borderId="12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44" fontId="16" fillId="0" borderId="28" xfId="0" applyNumberFormat="1" applyFont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44" fontId="16" fillId="0" borderId="25" xfId="0" applyNumberFormat="1" applyFont="1" applyBorder="1" applyAlignment="1">
      <alignment horizontal="center" vertical="center" wrapText="1"/>
    </xf>
    <xf numFmtId="44" fontId="1" fillId="0" borderId="0" xfId="0" applyNumberFormat="1" applyFont="1" applyAlignment="1">
      <alignment horizontal="center"/>
    </xf>
    <xf numFmtId="44" fontId="4" fillId="3" borderId="0" xfId="0" applyNumberFormat="1" applyFont="1" applyFill="1" applyAlignment="1">
      <alignment horizontal="center"/>
    </xf>
    <xf numFmtId="44" fontId="1" fillId="3" borderId="0" xfId="0" applyNumberFormat="1" applyFont="1" applyFill="1" applyAlignment="1">
      <alignment horizontal="center"/>
    </xf>
    <xf numFmtId="44" fontId="16" fillId="0" borderId="10" xfId="0" applyNumberFormat="1" applyFont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 wrapText="1"/>
    </xf>
    <xf numFmtId="44" fontId="1" fillId="0" borderId="16" xfId="0" applyNumberFormat="1" applyFont="1" applyBorder="1" applyAlignment="1">
      <alignment horizontal="center" vertical="center" wrapText="1"/>
    </xf>
    <xf numFmtId="44" fontId="1" fillId="4" borderId="2" xfId="0" applyNumberFormat="1" applyFont="1" applyFill="1" applyBorder="1" applyAlignment="1">
      <alignment horizontal="center" vertical="center"/>
    </xf>
    <xf numFmtId="44" fontId="1" fillId="2" borderId="18" xfId="0" applyNumberFormat="1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/>
    </xf>
    <xf numFmtId="16" fontId="2" fillId="0" borderId="3" xfId="0" quotePrefix="1" applyNumberFormat="1" applyFont="1" applyBorder="1" applyAlignment="1">
      <alignment horizontal="center" vertical="center"/>
    </xf>
    <xf numFmtId="0" fontId="22" fillId="3" borderId="0" xfId="0" applyFont="1" applyFill="1"/>
    <xf numFmtId="0" fontId="10" fillId="3" borderId="0" xfId="0" applyFont="1" applyFill="1" applyAlignment="1">
      <alignment horizontal="center" vertical="center"/>
    </xf>
    <xf numFmtId="0" fontId="23" fillId="0" borderId="20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8" xfId="0" quotePrefix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44" fontId="1" fillId="2" borderId="16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4" xfId="0" quotePrefix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6" fontId="2" fillId="0" borderId="16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" fontId="2" fillId="0" borderId="42" xfId="0" quotePrefix="1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" fillId="0" borderId="42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16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22" fontId="13" fillId="3" borderId="0" xfId="0" quotePrefix="1" applyNumberFormat="1" applyFont="1" applyFill="1" applyAlignment="1">
      <alignment horizontal="center" vertical="top"/>
    </xf>
    <xf numFmtId="0" fontId="9" fillId="3" borderId="0" xfId="0" applyFont="1" applyFill="1" applyAlignment="1">
      <alignment horizont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164" fontId="16" fillId="0" borderId="36" xfId="0" applyNumberFormat="1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40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6" fillId="0" borderId="35" xfId="0" quotePrefix="1" applyFont="1" applyBorder="1" applyAlignment="1">
      <alignment horizontal="center" vertical="center"/>
    </xf>
    <xf numFmtId="0" fontId="16" fillId="0" borderId="36" xfId="0" quotePrefix="1" applyFont="1" applyBorder="1" applyAlignment="1">
      <alignment horizontal="center" vertical="center"/>
    </xf>
    <xf numFmtId="164" fontId="16" fillId="0" borderId="33" xfId="0" quotePrefix="1" applyNumberFormat="1" applyFont="1" applyBorder="1" applyAlignment="1">
      <alignment horizontal="center" vertical="center"/>
    </xf>
    <xf numFmtId="0" fontId="16" fillId="0" borderId="34" xfId="0" quotePrefix="1" applyFont="1" applyBorder="1" applyAlignment="1">
      <alignment horizontal="center" vertical="center"/>
    </xf>
    <xf numFmtId="164" fontId="16" fillId="0" borderId="37" xfId="0" quotePrefix="1" applyNumberFormat="1" applyFont="1" applyBorder="1" applyAlignment="1">
      <alignment horizontal="center" vertical="center"/>
    </xf>
    <xf numFmtId="164" fontId="16" fillId="0" borderId="38" xfId="0" quotePrefix="1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0" fillId="0" borderId="27" xfId="0" quotePrefix="1" applyFont="1" applyBorder="1" applyAlignment="1">
      <alignment horizontal="center" vertical="center" wrapText="1"/>
    </xf>
    <xf numFmtId="0" fontId="20" fillId="0" borderId="30" xfId="0" quotePrefix="1" applyFont="1" applyBorder="1" applyAlignment="1">
      <alignment horizontal="center" vertical="center" wrapText="1"/>
    </xf>
    <xf numFmtId="0" fontId="20" fillId="0" borderId="24" xfId="0" quotePrefix="1" applyFont="1" applyBorder="1" applyAlignment="1">
      <alignment horizontal="center" vertical="center" wrapText="1"/>
    </xf>
    <xf numFmtId="164" fontId="15" fillId="0" borderId="27" xfId="0" applyNumberFormat="1" applyFont="1" applyBorder="1" applyAlignment="1">
      <alignment horizontal="center" vertical="center" wrapText="1"/>
    </xf>
    <xf numFmtId="164" fontId="15" fillId="0" borderId="28" xfId="0" applyNumberFormat="1" applyFont="1" applyBorder="1" applyAlignment="1">
      <alignment horizontal="center" vertical="center" wrapText="1"/>
    </xf>
    <xf numFmtId="164" fontId="15" fillId="0" borderId="29" xfId="0" applyNumberFormat="1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1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164" fontId="21" fillId="0" borderId="35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quotePrefix="1" applyFont="1" applyFill="1" applyBorder="1" applyAlignment="1">
      <alignment horizontal="center" vertical="center" wrapText="1"/>
    </xf>
    <xf numFmtId="0" fontId="1" fillId="5" borderId="16" xfId="0" quotePrefix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3" fontId="2" fillId="5" borderId="14" xfId="0" applyNumberFormat="1" applyFont="1" applyFill="1" applyBorder="1" applyAlignment="1">
      <alignment horizontal="center" vertical="center"/>
    </xf>
    <xf numFmtId="0" fontId="1" fillId="5" borderId="3" xfId="0" quotePrefix="1" applyFont="1" applyFill="1" applyBorder="1" applyAlignment="1">
      <alignment horizontal="center" vertical="center"/>
    </xf>
    <xf numFmtId="0" fontId="1" fillId="5" borderId="14" xfId="0" quotePrefix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 wrapText="1"/>
    </xf>
    <xf numFmtId="0" fontId="1" fillId="5" borderId="3" xfId="0" quotePrefix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/>
    </xf>
    <xf numFmtId="3" fontId="2" fillId="5" borderId="16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 wrapText="1"/>
    </xf>
    <xf numFmtId="3" fontId="1" fillId="5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abSelected="1" zoomScale="96" zoomScaleNormal="100" workbookViewId="0">
      <selection activeCell="A8" sqref="A8"/>
    </sheetView>
  </sheetViews>
  <sheetFormatPr defaultRowHeight="13.2" x14ac:dyDescent="0.25"/>
  <cols>
    <col min="1" max="1" width="24" customWidth="1"/>
    <col min="2" max="2" width="3.33203125" style="81" customWidth="1"/>
    <col min="3" max="3" width="5.5546875" style="81" customWidth="1"/>
    <col min="4" max="4" width="3.88671875" style="81" customWidth="1"/>
    <col min="5" max="5" width="4.88671875" style="81" customWidth="1"/>
    <col min="6" max="6" width="4.6640625" style="81" customWidth="1"/>
    <col min="7" max="7" width="8" style="81" customWidth="1"/>
    <col min="8" max="8" width="9.88671875" style="81" customWidth="1"/>
    <col min="9" max="9" width="8.44140625" style="81" customWidth="1"/>
    <col min="10" max="10" width="8.88671875" style="81" customWidth="1"/>
    <col min="11" max="11" width="9" style="81" customWidth="1"/>
    <col min="12" max="12" width="6.44140625" style="81" customWidth="1"/>
    <col min="13" max="13" width="5.6640625" style="81" customWidth="1"/>
    <col min="14" max="14" width="5.44140625" style="92" customWidth="1"/>
    <col min="15" max="15" width="9.5546875" style="61" customWidth="1"/>
    <col min="16" max="16" width="8.88671875" style="46" customWidth="1"/>
    <col min="17" max="17" width="10.88671875" customWidth="1"/>
    <col min="18" max="18" width="12.44140625" customWidth="1"/>
    <col min="19" max="19" width="11" bestFit="1" customWidth="1"/>
  </cols>
  <sheetData>
    <row r="1" spans="1:18" s="3" customFormat="1" ht="4.95" customHeight="1" x14ac:dyDescent="0.25">
      <c r="A1" s="11"/>
      <c r="B1" s="89"/>
      <c r="C1" s="79"/>
      <c r="D1" s="79"/>
      <c r="E1" s="79"/>
      <c r="F1" s="89"/>
      <c r="G1" s="89"/>
      <c r="H1" s="74"/>
      <c r="I1" s="90"/>
      <c r="J1" s="79"/>
      <c r="K1" s="89"/>
      <c r="L1" s="89"/>
      <c r="M1" s="89"/>
      <c r="N1" s="89"/>
      <c r="O1" s="62"/>
      <c r="P1" s="44"/>
    </row>
    <row r="2" spans="1:18" s="3" customFormat="1" ht="24" customHeight="1" x14ac:dyDescent="0.25">
      <c r="A2" s="167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92" t="s">
        <v>56</v>
      </c>
      <c r="P2" s="193"/>
    </row>
    <row r="3" spans="1:18" s="4" customFormat="1" ht="24" customHeight="1" x14ac:dyDescent="0.25">
      <c r="A3" s="73" t="s">
        <v>74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154" t="s">
        <v>156</v>
      </c>
      <c r="P3" s="155"/>
    </row>
    <row r="4" spans="1:18" s="1" customFormat="1" ht="24" customHeight="1" x14ac:dyDescent="0.25">
      <c r="A4" s="157" t="s">
        <v>157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6" t="s">
        <v>155</v>
      </c>
      <c r="P4" s="156"/>
    </row>
    <row r="5" spans="1:18" s="1" customFormat="1" ht="4.95" customHeight="1" thickBot="1" x14ac:dyDescent="0.25">
      <c r="A5" s="12"/>
      <c r="B5" s="91"/>
      <c r="C5" s="80"/>
      <c r="D5" s="80"/>
      <c r="E5" s="80"/>
      <c r="F5" s="91"/>
      <c r="G5" s="91"/>
      <c r="H5" s="79"/>
      <c r="I5" s="80"/>
      <c r="J5" s="80"/>
      <c r="K5" s="91"/>
      <c r="L5" s="91"/>
      <c r="M5" s="91"/>
      <c r="N5" s="91"/>
      <c r="O5" s="63"/>
      <c r="P5" s="45"/>
    </row>
    <row r="6" spans="1:18" s="2" customFormat="1" ht="30" customHeight="1" thickTop="1" thickBot="1" x14ac:dyDescent="0.25">
      <c r="A6" s="9" t="s">
        <v>19</v>
      </c>
      <c r="B6" s="8" t="s">
        <v>18</v>
      </c>
      <c r="C6" s="8" t="s">
        <v>8</v>
      </c>
      <c r="D6" s="10" t="s">
        <v>1</v>
      </c>
      <c r="E6" s="8" t="s">
        <v>17</v>
      </c>
      <c r="F6" s="8" t="s">
        <v>16</v>
      </c>
      <c r="G6" s="8" t="s">
        <v>15</v>
      </c>
      <c r="H6" s="8" t="s">
        <v>14</v>
      </c>
      <c r="I6" s="8" t="s">
        <v>7</v>
      </c>
      <c r="J6" s="10" t="s">
        <v>4</v>
      </c>
      <c r="K6" s="8" t="s">
        <v>13</v>
      </c>
      <c r="L6" s="8" t="s">
        <v>10</v>
      </c>
      <c r="M6" s="8" t="s">
        <v>9</v>
      </c>
      <c r="N6" s="8" t="s">
        <v>24</v>
      </c>
      <c r="O6" s="64" t="s">
        <v>36</v>
      </c>
      <c r="P6" s="47" t="s">
        <v>3</v>
      </c>
    </row>
    <row r="7" spans="1:18" s="2" customFormat="1" ht="4.95" customHeight="1" thickBot="1" x14ac:dyDescent="0.25">
      <c r="A7" s="5"/>
      <c r="B7" s="6"/>
      <c r="C7" s="6"/>
      <c r="D7" s="6"/>
      <c r="E7" s="6"/>
      <c r="F7" s="6"/>
      <c r="G7" s="7"/>
      <c r="H7" s="82"/>
      <c r="I7" s="83"/>
      <c r="J7" s="82"/>
      <c r="K7" s="15"/>
      <c r="L7" s="15"/>
      <c r="M7" s="15"/>
      <c r="N7" s="21"/>
      <c r="O7" s="65"/>
      <c r="P7" s="55"/>
    </row>
    <row r="8" spans="1:18" s="13" customFormat="1" ht="40.049999999999997" customHeight="1" thickBot="1" x14ac:dyDescent="0.3">
      <c r="A8" s="107" t="s">
        <v>54</v>
      </c>
      <c r="B8" s="96">
        <v>1</v>
      </c>
      <c r="C8" s="108" t="s">
        <v>31</v>
      </c>
      <c r="D8" s="108" t="s">
        <v>0</v>
      </c>
      <c r="E8" s="108">
        <v>56</v>
      </c>
      <c r="F8" s="108">
        <v>925</v>
      </c>
      <c r="G8" s="109">
        <f>E8*F8</f>
        <v>51800</v>
      </c>
      <c r="H8" s="110" t="s">
        <v>126</v>
      </c>
      <c r="I8" s="111" t="s">
        <v>75</v>
      </c>
      <c r="J8" s="99" t="s">
        <v>30</v>
      </c>
      <c r="K8" s="102" t="s">
        <v>76</v>
      </c>
      <c r="L8" s="39" t="s">
        <v>5</v>
      </c>
      <c r="M8" s="112" t="s">
        <v>44</v>
      </c>
      <c r="N8" s="103" t="s">
        <v>12</v>
      </c>
      <c r="O8" s="67"/>
      <c r="P8" s="53"/>
      <c r="Q8" s="95">
        <f>F8*O8/100</f>
        <v>0</v>
      </c>
      <c r="R8" s="95">
        <f>Q8*E8</f>
        <v>0</v>
      </c>
    </row>
    <row r="9" spans="1:18" s="2" customFormat="1" ht="4.95" customHeight="1" thickBot="1" x14ac:dyDescent="0.25">
      <c r="A9" s="5"/>
      <c r="B9" s="6"/>
      <c r="C9" s="6"/>
      <c r="D9" s="6"/>
      <c r="E9" s="6"/>
      <c r="F9" s="6"/>
      <c r="G9" s="7"/>
      <c r="H9" s="82"/>
      <c r="I9" s="83"/>
      <c r="J9" s="82"/>
      <c r="K9" s="15"/>
      <c r="L9" s="15"/>
      <c r="M9" s="15"/>
      <c r="N9" s="21"/>
      <c r="O9" s="65"/>
      <c r="P9" s="55"/>
    </row>
    <row r="10" spans="1:18" s="14" customFormat="1" ht="40.049999999999997" customHeight="1" thickBot="1" x14ac:dyDescent="0.3">
      <c r="A10" s="20" t="s">
        <v>148</v>
      </c>
      <c r="B10" s="115">
        <v>2</v>
      </c>
      <c r="C10" s="116" t="s">
        <v>64</v>
      </c>
      <c r="D10" s="115" t="s">
        <v>0</v>
      </c>
      <c r="E10" s="115">
        <v>56</v>
      </c>
      <c r="F10" s="115">
        <v>925</v>
      </c>
      <c r="G10" s="122">
        <f>E10*F10</f>
        <v>51800</v>
      </c>
      <c r="H10" s="210" t="s">
        <v>147</v>
      </c>
      <c r="I10" s="93" t="s">
        <v>135</v>
      </c>
      <c r="J10" s="101" t="s">
        <v>55</v>
      </c>
      <c r="K10" s="200" t="s">
        <v>150</v>
      </c>
      <c r="L10" s="39" t="s">
        <v>5</v>
      </c>
      <c r="M10" s="217" t="s">
        <v>44</v>
      </c>
      <c r="N10" s="103" t="s">
        <v>12</v>
      </c>
      <c r="O10" s="66"/>
      <c r="P10" s="71"/>
      <c r="Q10" s="95">
        <f>F10*O10/100</f>
        <v>0</v>
      </c>
      <c r="R10" s="95">
        <f>Q10*E10</f>
        <v>0</v>
      </c>
    </row>
    <row r="11" spans="1:18" s="2" customFormat="1" ht="4.95" customHeight="1" thickBot="1" x14ac:dyDescent="0.25">
      <c r="A11" s="5"/>
      <c r="B11" s="6"/>
      <c r="C11" s="6"/>
      <c r="D11" s="6"/>
      <c r="E11" s="6"/>
      <c r="F11" s="6"/>
      <c r="G11" s="7"/>
      <c r="H11" s="82"/>
      <c r="I11" s="83"/>
      <c r="J11" s="82"/>
      <c r="K11" s="15"/>
      <c r="L11" s="15"/>
      <c r="M11" s="15"/>
      <c r="N11" s="21"/>
      <c r="O11" s="65"/>
      <c r="P11" s="55"/>
    </row>
    <row r="12" spans="1:18" ht="19.95" customHeight="1" x14ac:dyDescent="0.25">
      <c r="A12" s="20" t="s">
        <v>140</v>
      </c>
      <c r="B12" s="146">
        <v>3</v>
      </c>
      <c r="C12" s="121" t="s">
        <v>52</v>
      </c>
      <c r="D12" s="148" t="s">
        <v>0</v>
      </c>
      <c r="E12" s="120">
        <v>21</v>
      </c>
      <c r="F12" s="148">
        <v>875</v>
      </c>
      <c r="G12" s="150">
        <f>SUM(E12+E13)*F12</f>
        <v>47250</v>
      </c>
      <c r="H12" s="152" t="s">
        <v>92</v>
      </c>
      <c r="I12" s="110" t="s">
        <v>90</v>
      </c>
      <c r="J12" s="138" t="s">
        <v>32</v>
      </c>
      <c r="K12" s="138" t="s">
        <v>142</v>
      </c>
      <c r="L12" s="140" t="s">
        <v>5</v>
      </c>
      <c r="M12" s="142" t="s">
        <v>44</v>
      </c>
      <c r="N12" s="144" t="s">
        <v>12</v>
      </c>
      <c r="O12" s="134"/>
      <c r="P12" s="136"/>
      <c r="Q12" s="95">
        <f>F12*O12/100</f>
        <v>0</v>
      </c>
      <c r="R12" s="95">
        <f>Q12*E12</f>
        <v>0</v>
      </c>
    </row>
    <row r="13" spans="1:18" ht="19.95" customHeight="1" thickBot="1" x14ac:dyDescent="0.3">
      <c r="A13" s="126" t="s">
        <v>124</v>
      </c>
      <c r="B13" s="147"/>
      <c r="C13" s="127" t="s">
        <v>125</v>
      </c>
      <c r="D13" s="149" t="s">
        <v>0</v>
      </c>
      <c r="E13" s="128">
        <v>33</v>
      </c>
      <c r="F13" s="149"/>
      <c r="G13" s="151">
        <f>E13*F13</f>
        <v>0</v>
      </c>
      <c r="H13" s="153" t="s">
        <v>45</v>
      </c>
      <c r="I13" s="129" t="s">
        <v>88</v>
      </c>
      <c r="J13" s="139"/>
      <c r="K13" s="139"/>
      <c r="L13" s="141"/>
      <c r="M13" s="143"/>
      <c r="N13" s="145" t="s">
        <v>12</v>
      </c>
      <c r="O13" s="135"/>
      <c r="P13" s="137"/>
      <c r="Q13" s="95">
        <f>F12*O12/100</f>
        <v>0</v>
      </c>
      <c r="R13" s="95">
        <f>Q13*E13</f>
        <v>0</v>
      </c>
    </row>
    <row r="14" spans="1:18" s="2" customFormat="1" ht="4.95" customHeight="1" thickBot="1" x14ac:dyDescent="0.25">
      <c r="A14" s="5"/>
      <c r="B14" s="6"/>
      <c r="C14" s="6"/>
      <c r="D14" s="6"/>
      <c r="E14" s="6"/>
      <c r="F14" s="6"/>
      <c r="G14" s="7"/>
      <c r="H14" s="82"/>
      <c r="I14" s="83"/>
      <c r="J14" s="82"/>
      <c r="K14" s="15"/>
      <c r="L14" s="15"/>
      <c r="M14" s="15"/>
      <c r="N14" s="21"/>
      <c r="O14" s="65"/>
      <c r="P14" s="55"/>
    </row>
    <row r="15" spans="1:18" s="13" customFormat="1" ht="40.049999999999997" customHeight="1" thickBot="1" x14ac:dyDescent="0.3">
      <c r="A15" s="20" t="s">
        <v>149</v>
      </c>
      <c r="B15" s="96">
        <v>4</v>
      </c>
      <c r="C15" s="72" t="s">
        <v>61</v>
      </c>
      <c r="D15" s="96" t="s">
        <v>0</v>
      </c>
      <c r="E15" s="96">
        <v>60</v>
      </c>
      <c r="F15" s="96">
        <v>860</v>
      </c>
      <c r="G15" s="106">
        <f>E15*F15</f>
        <v>51600</v>
      </c>
      <c r="H15" s="93" t="s">
        <v>116</v>
      </c>
      <c r="I15" s="93" t="s">
        <v>134</v>
      </c>
      <c r="J15" s="99" t="s">
        <v>28</v>
      </c>
      <c r="K15" s="200" t="s">
        <v>144</v>
      </c>
      <c r="L15" s="104" t="s">
        <v>5</v>
      </c>
      <c r="M15" s="40" t="s">
        <v>6</v>
      </c>
      <c r="N15" s="103" t="s">
        <v>12</v>
      </c>
      <c r="O15" s="66"/>
      <c r="P15" s="51"/>
      <c r="Q15" s="95">
        <f>F15*O15/100</f>
        <v>0</v>
      </c>
      <c r="R15" s="95">
        <f>Q15*E15</f>
        <v>0</v>
      </c>
    </row>
    <row r="16" spans="1:18" s="2" customFormat="1" ht="4.95" customHeight="1" thickBot="1" x14ac:dyDescent="0.25">
      <c r="A16" s="5"/>
      <c r="B16" s="6"/>
      <c r="C16" s="6"/>
      <c r="D16" s="6"/>
      <c r="E16" s="6"/>
      <c r="F16" s="6"/>
      <c r="G16" s="7"/>
      <c r="H16" s="82"/>
      <c r="I16" s="83"/>
      <c r="J16" s="82"/>
      <c r="K16" s="15"/>
      <c r="L16" s="15"/>
      <c r="M16" s="15"/>
      <c r="N16" s="21"/>
      <c r="O16" s="65"/>
      <c r="P16" s="55"/>
    </row>
    <row r="17" spans="1:18" s="13" customFormat="1" ht="40.049999999999997" customHeight="1" thickBot="1" x14ac:dyDescent="0.3">
      <c r="A17" s="20" t="s">
        <v>82</v>
      </c>
      <c r="B17" s="96">
        <v>5</v>
      </c>
      <c r="C17" s="72" t="s">
        <v>83</v>
      </c>
      <c r="D17" s="96" t="s">
        <v>0</v>
      </c>
      <c r="E17" s="96">
        <v>60</v>
      </c>
      <c r="F17" s="96">
        <v>860</v>
      </c>
      <c r="G17" s="106">
        <f>E17*F17</f>
        <v>51600</v>
      </c>
      <c r="H17" s="93" t="s">
        <v>84</v>
      </c>
      <c r="I17" s="93" t="s">
        <v>127</v>
      </c>
      <c r="J17" s="99" t="s">
        <v>28</v>
      </c>
      <c r="K17" s="100" t="s">
        <v>85</v>
      </c>
      <c r="L17" s="104" t="s">
        <v>5</v>
      </c>
      <c r="M17" s="40" t="s">
        <v>44</v>
      </c>
      <c r="N17" s="103" t="s">
        <v>12</v>
      </c>
      <c r="O17" s="66"/>
      <c r="P17" s="51"/>
      <c r="Q17" s="95">
        <f>F17*O17/100</f>
        <v>0</v>
      </c>
      <c r="R17" s="95">
        <f>Q17*E17</f>
        <v>0</v>
      </c>
    </row>
    <row r="18" spans="1:18" s="2" customFormat="1" ht="4.95" customHeight="1" thickBot="1" x14ac:dyDescent="0.25">
      <c r="A18" s="5"/>
      <c r="B18" s="6"/>
      <c r="C18" s="6"/>
      <c r="D18" s="6"/>
      <c r="E18" s="6"/>
      <c r="F18" s="6"/>
      <c r="G18" s="7"/>
      <c r="H18" s="82"/>
      <c r="I18" s="83"/>
      <c r="J18" s="82"/>
      <c r="K18" s="15"/>
      <c r="L18" s="15"/>
      <c r="M18" s="15"/>
      <c r="N18" s="21"/>
      <c r="O18" s="65"/>
      <c r="P18" s="55"/>
    </row>
    <row r="19" spans="1:18" s="13" customFormat="1" ht="40.049999999999997" customHeight="1" thickBot="1" x14ac:dyDescent="0.3">
      <c r="A19" s="20" t="s">
        <v>66</v>
      </c>
      <c r="B19" s="96">
        <v>6</v>
      </c>
      <c r="C19" s="72" t="s">
        <v>99</v>
      </c>
      <c r="D19" s="96" t="s">
        <v>0</v>
      </c>
      <c r="E19" s="96">
        <v>60</v>
      </c>
      <c r="F19" s="96">
        <v>855</v>
      </c>
      <c r="G19" s="106">
        <f>E19*F19</f>
        <v>51300</v>
      </c>
      <c r="H19" s="113" t="s">
        <v>131</v>
      </c>
      <c r="I19" s="93" t="s">
        <v>100</v>
      </c>
      <c r="J19" s="99" t="s">
        <v>28</v>
      </c>
      <c r="K19" s="100" t="s">
        <v>101</v>
      </c>
      <c r="L19" s="114" t="s">
        <v>67</v>
      </c>
      <c r="M19" s="40" t="s">
        <v>6</v>
      </c>
      <c r="N19" s="103" t="s">
        <v>12</v>
      </c>
      <c r="O19" s="66"/>
      <c r="P19" s="51"/>
      <c r="Q19" s="95">
        <f>F19*O19/100</f>
        <v>0</v>
      </c>
      <c r="R19" s="95">
        <f>Q19*E19</f>
        <v>0</v>
      </c>
    </row>
    <row r="20" spans="1:18" s="2" customFormat="1" ht="4.95" customHeight="1" thickBot="1" x14ac:dyDescent="0.25">
      <c r="A20" s="5"/>
      <c r="B20" s="6"/>
      <c r="C20" s="6"/>
      <c r="D20" s="6"/>
      <c r="E20" s="6"/>
      <c r="F20" s="6"/>
      <c r="G20" s="7"/>
      <c r="H20" s="82"/>
      <c r="I20" s="83"/>
      <c r="J20" s="82"/>
      <c r="K20" s="15"/>
      <c r="L20" s="15"/>
      <c r="M20" s="15"/>
      <c r="N20" s="21"/>
      <c r="O20" s="65"/>
      <c r="P20" s="55"/>
    </row>
    <row r="21" spans="1:18" s="13" customFormat="1" ht="40.049999999999997" customHeight="1" thickBot="1" x14ac:dyDescent="0.3">
      <c r="A21" s="20" t="s">
        <v>59</v>
      </c>
      <c r="B21" s="96">
        <v>7</v>
      </c>
      <c r="C21" s="72" t="s">
        <v>60</v>
      </c>
      <c r="D21" s="96" t="s">
        <v>0</v>
      </c>
      <c r="E21" s="96">
        <v>124</v>
      </c>
      <c r="F21" s="96">
        <v>830</v>
      </c>
      <c r="G21" s="106">
        <f>E21*F21</f>
        <v>102920</v>
      </c>
      <c r="H21" s="113" t="s">
        <v>79</v>
      </c>
      <c r="I21" s="93" t="s">
        <v>78</v>
      </c>
      <c r="J21" s="99" t="s">
        <v>69</v>
      </c>
      <c r="K21" s="100" t="s">
        <v>80</v>
      </c>
      <c r="L21" s="104" t="s">
        <v>68</v>
      </c>
      <c r="M21" s="40" t="s">
        <v>6</v>
      </c>
      <c r="N21" s="103" t="s">
        <v>12</v>
      </c>
      <c r="O21" s="66"/>
      <c r="P21" s="51"/>
      <c r="Q21" s="95">
        <f>F21*O21/100</f>
        <v>0</v>
      </c>
      <c r="R21" s="95">
        <f>Q21*E21</f>
        <v>0</v>
      </c>
    </row>
    <row r="22" spans="1:18" s="2" customFormat="1" ht="4.95" customHeight="1" thickBot="1" x14ac:dyDescent="0.25">
      <c r="A22" s="5"/>
      <c r="B22" s="6"/>
      <c r="C22" s="6"/>
      <c r="D22" s="6"/>
      <c r="E22" s="6"/>
      <c r="F22" s="6"/>
      <c r="G22" s="7"/>
      <c r="H22" s="82"/>
      <c r="I22" s="83"/>
      <c r="J22" s="82"/>
      <c r="K22" s="15"/>
      <c r="L22" s="15"/>
      <c r="M22" s="15"/>
      <c r="N22" s="21"/>
      <c r="O22" s="65"/>
      <c r="P22" s="55"/>
    </row>
    <row r="23" spans="1:18" s="13" customFormat="1" ht="39" customHeight="1" thickBot="1" x14ac:dyDescent="0.3">
      <c r="A23" s="75" t="s">
        <v>40</v>
      </c>
      <c r="B23" s="96">
        <v>8</v>
      </c>
      <c r="C23" s="96" t="s">
        <v>43</v>
      </c>
      <c r="D23" s="96" t="s">
        <v>0</v>
      </c>
      <c r="E23" s="204">
        <v>58</v>
      </c>
      <c r="F23" s="204">
        <v>815</v>
      </c>
      <c r="G23" s="214">
        <f>E23*F23</f>
        <v>47270</v>
      </c>
      <c r="H23" s="210" t="s">
        <v>114</v>
      </c>
      <c r="I23" s="207" t="s">
        <v>153</v>
      </c>
      <c r="J23" s="211" t="s">
        <v>154</v>
      </c>
      <c r="K23" s="200" t="s">
        <v>81</v>
      </c>
      <c r="L23" s="215" t="s">
        <v>5</v>
      </c>
      <c r="M23" s="216" t="s">
        <v>70</v>
      </c>
      <c r="N23" s="209" t="s">
        <v>12</v>
      </c>
      <c r="O23" s="66"/>
      <c r="P23" s="51"/>
      <c r="Q23" s="95">
        <f>F23*O23/100</f>
        <v>0</v>
      </c>
      <c r="R23" s="95">
        <f>Q23*E23</f>
        <v>0</v>
      </c>
    </row>
    <row r="24" spans="1:18" s="2" customFormat="1" ht="4.95" customHeight="1" thickBot="1" x14ac:dyDescent="0.25">
      <c r="A24" s="5"/>
      <c r="B24" s="6"/>
      <c r="C24" s="6"/>
      <c r="D24" s="6"/>
      <c r="E24" s="6"/>
      <c r="F24" s="6"/>
      <c r="G24" s="7"/>
      <c r="H24" s="82"/>
      <c r="I24" s="83"/>
      <c r="J24" s="82"/>
      <c r="K24" s="15"/>
      <c r="L24" s="15"/>
      <c r="M24" s="15"/>
      <c r="N24" s="21"/>
      <c r="O24" s="65"/>
      <c r="P24" s="55"/>
    </row>
    <row r="25" spans="1:18" s="14" customFormat="1" ht="39" customHeight="1" thickBot="1" x14ac:dyDescent="0.3">
      <c r="A25" s="20" t="s">
        <v>39</v>
      </c>
      <c r="B25" s="115">
        <v>9</v>
      </c>
      <c r="C25" s="116" t="s">
        <v>34</v>
      </c>
      <c r="D25" s="115" t="s">
        <v>0</v>
      </c>
      <c r="E25" s="115">
        <v>65</v>
      </c>
      <c r="F25" s="115">
        <v>795</v>
      </c>
      <c r="G25" s="117">
        <f>E25*F25</f>
        <v>51675</v>
      </c>
      <c r="H25" s="113" t="s">
        <v>132</v>
      </c>
      <c r="I25" s="93" t="s">
        <v>130</v>
      </c>
      <c r="J25" s="101" t="s">
        <v>50</v>
      </c>
      <c r="K25" s="118" t="s">
        <v>129</v>
      </c>
      <c r="L25" s="39" t="s">
        <v>5</v>
      </c>
      <c r="M25" s="23" t="s">
        <v>44</v>
      </c>
      <c r="N25" s="103" t="s">
        <v>12</v>
      </c>
      <c r="O25" s="98"/>
      <c r="P25" s="71"/>
      <c r="Q25" s="95">
        <f>F25*O25/100</f>
        <v>0</v>
      </c>
      <c r="R25" s="95">
        <f>Q25*E25</f>
        <v>0</v>
      </c>
    </row>
    <row r="26" spans="1:18" s="2" customFormat="1" ht="4.95" customHeight="1" thickBot="1" x14ac:dyDescent="0.25">
      <c r="A26" s="5"/>
      <c r="B26" s="6"/>
      <c r="C26" s="6"/>
      <c r="D26" s="6"/>
      <c r="E26" s="6"/>
      <c r="F26" s="6"/>
      <c r="G26" s="7"/>
      <c r="H26" s="82"/>
      <c r="I26" s="83"/>
      <c r="J26" s="82"/>
      <c r="K26" s="15"/>
      <c r="L26" s="15"/>
      <c r="M26" s="15"/>
      <c r="N26" s="21"/>
      <c r="O26" s="94"/>
      <c r="P26" s="55"/>
    </row>
    <row r="27" spans="1:18" s="13" customFormat="1" ht="39" customHeight="1" thickBot="1" x14ac:dyDescent="0.3">
      <c r="A27" s="203" t="s">
        <v>102</v>
      </c>
      <c r="B27" s="204">
        <v>10</v>
      </c>
      <c r="C27" s="205" t="s">
        <v>63</v>
      </c>
      <c r="D27" s="205" t="s">
        <v>0</v>
      </c>
      <c r="E27" s="205">
        <v>65</v>
      </c>
      <c r="F27" s="205">
        <v>785</v>
      </c>
      <c r="G27" s="206">
        <f>E27*F27</f>
        <v>51025</v>
      </c>
      <c r="H27" s="207" t="s">
        <v>103</v>
      </c>
      <c r="I27" s="208" t="s">
        <v>152</v>
      </c>
      <c r="J27" s="211" t="s">
        <v>151</v>
      </c>
      <c r="K27" s="200" t="s">
        <v>104</v>
      </c>
      <c r="L27" s="212" t="s">
        <v>5</v>
      </c>
      <c r="M27" s="213" t="s">
        <v>44</v>
      </c>
      <c r="N27" s="209" t="s">
        <v>12</v>
      </c>
      <c r="O27" s="67"/>
      <c r="P27" s="53"/>
      <c r="Q27" s="95">
        <f>F27*O27/100</f>
        <v>0</v>
      </c>
      <c r="R27" s="95">
        <f>Q27*E27</f>
        <v>0</v>
      </c>
    </row>
    <row r="28" spans="1:18" s="2" customFormat="1" ht="4.95" customHeight="1" thickBot="1" x14ac:dyDescent="0.25">
      <c r="A28" s="5"/>
      <c r="B28" s="6"/>
      <c r="C28" s="6"/>
      <c r="D28" s="6"/>
      <c r="E28" s="6"/>
      <c r="F28" s="6"/>
      <c r="G28" s="7"/>
      <c r="H28" s="82"/>
      <c r="I28" s="83"/>
      <c r="J28" s="82"/>
      <c r="K28" s="15"/>
      <c r="L28" s="15"/>
      <c r="M28" s="15"/>
      <c r="N28" s="21"/>
      <c r="O28" s="65"/>
      <c r="P28" s="55"/>
    </row>
    <row r="29" spans="1:18" ht="39" customHeight="1" thickBot="1" x14ac:dyDescent="0.3">
      <c r="A29" s="75" t="s">
        <v>111</v>
      </c>
      <c r="B29" s="96">
        <v>11</v>
      </c>
      <c r="C29" s="72" t="s">
        <v>113</v>
      </c>
      <c r="D29" s="96" t="s">
        <v>0</v>
      </c>
      <c r="E29" s="96">
        <v>68</v>
      </c>
      <c r="F29" s="96">
        <v>750</v>
      </c>
      <c r="G29" s="105">
        <f>E29*F29</f>
        <v>51000</v>
      </c>
      <c r="H29" s="119" t="s">
        <v>118</v>
      </c>
      <c r="I29" s="93" t="s">
        <v>122</v>
      </c>
      <c r="J29" s="99" t="s">
        <v>32</v>
      </c>
      <c r="K29" s="100" t="s">
        <v>120</v>
      </c>
      <c r="L29" s="104" t="s">
        <v>5</v>
      </c>
      <c r="M29" s="40" t="s">
        <v>44</v>
      </c>
      <c r="N29" s="103" t="s">
        <v>12</v>
      </c>
      <c r="O29" s="66"/>
      <c r="P29" s="71"/>
      <c r="Q29" s="95">
        <f>F29*O29/100</f>
        <v>0</v>
      </c>
      <c r="R29" s="95">
        <f>Q29*E29</f>
        <v>0</v>
      </c>
    </row>
    <row r="30" spans="1:18" s="2" customFormat="1" ht="4.95" customHeight="1" thickBot="1" x14ac:dyDescent="0.25">
      <c r="A30" s="5"/>
      <c r="B30" s="6"/>
      <c r="C30" s="6"/>
      <c r="D30" s="6"/>
      <c r="E30" s="6"/>
      <c r="F30" s="6"/>
      <c r="G30" s="7"/>
      <c r="H30" s="82"/>
      <c r="I30" s="83"/>
      <c r="J30" s="82"/>
      <c r="K30" s="15"/>
      <c r="L30" s="15"/>
      <c r="M30" s="15"/>
      <c r="N30" s="21"/>
      <c r="O30" s="65"/>
      <c r="P30" s="55"/>
    </row>
    <row r="31" spans="1:18" s="2" customFormat="1" ht="4.95" customHeight="1" thickBot="1" x14ac:dyDescent="0.25">
      <c r="A31" s="25"/>
      <c r="B31" s="26" t="s">
        <v>29</v>
      </c>
      <c r="C31" s="26"/>
      <c r="D31" s="26"/>
      <c r="E31" s="26"/>
      <c r="F31" s="26"/>
      <c r="G31" s="27"/>
      <c r="H31" s="42"/>
      <c r="I31" s="43"/>
      <c r="J31" s="42"/>
      <c r="K31" s="37"/>
      <c r="L31" s="28"/>
      <c r="M31" s="28"/>
      <c r="N31" s="29"/>
      <c r="O31" s="68"/>
      <c r="P31" s="54"/>
    </row>
    <row r="32" spans="1:18" s="3" customFormat="1" ht="5.25" customHeight="1" x14ac:dyDescent="0.25">
      <c r="A32" s="11"/>
      <c r="B32" s="89"/>
      <c r="C32" s="79"/>
      <c r="D32" s="79"/>
      <c r="E32" s="79"/>
      <c r="F32" s="89"/>
      <c r="G32" s="89"/>
      <c r="H32" s="74"/>
      <c r="I32" s="90"/>
      <c r="J32" s="79"/>
      <c r="K32" s="89"/>
      <c r="L32" s="89"/>
      <c r="M32" s="89"/>
      <c r="N32" s="89"/>
      <c r="O32" s="62"/>
      <c r="P32" s="44"/>
    </row>
    <row r="33" spans="1:18" s="3" customFormat="1" ht="24" customHeight="1" x14ac:dyDescent="0.25">
      <c r="A33" s="167" t="s">
        <v>26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92" t="s">
        <v>57</v>
      </c>
      <c r="P33" s="193"/>
    </row>
    <row r="34" spans="1:18" s="4" customFormat="1" ht="24" customHeight="1" x14ac:dyDescent="0.25">
      <c r="A34" s="73" t="s">
        <v>74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154" t="s">
        <v>156</v>
      </c>
      <c r="P34" s="155"/>
    </row>
    <row r="35" spans="1:18" s="1" customFormat="1" ht="24" customHeight="1" x14ac:dyDescent="0.25">
      <c r="A35" s="157" t="s">
        <v>157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6" t="s">
        <v>155</v>
      </c>
      <c r="P35" s="156"/>
    </row>
    <row r="36" spans="1:18" s="1" customFormat="1" ht="4.95" customHeight="1" thickBot="1" x14ac:dyDescent="0.25">
      <c r="A36" s="12"/>
      <c r="B36" s="91"/>
      <c r="C36" s="80"/>
      <c r="D36" s="80"/>
      <c r="E36" s="80"/>
      <c r="F36" s="91"/>
      <c r="G36" s="91"/>
      <c r="H36" s="79"/>
      <c r="I36" s="80"/>
      <c r="J36" s="80"/>
      <c r="K36" s="91"/>
      <c r="L36" s="91"/>
      <c r="M36" s="91"/>
      <c r="N36" s="91"/>
      <c r="O36" s="63"/>
      <c r="P36" s="45"/>
    </row>
    <row r="37" spans="1:18" s="2" customFormat="1" ht="30" customHeight="1" thickTop="1" thickBot="1" x14ac:dyDescent="0.25">
      <c r="A37" s="9" t="s">
        <v>19</v>
      </c>
      <c r="B37" s="8" t="s">
        <v>18</v>
      </c>
      <c r="C37" s="8" t="s">
        <v>8</v>
      </c>
      <c r="D37" s="10" t="s">
        <v>1</v>
      </c>
      <c r="E37" s="8" t="s">
        <v>17</v>
      </c>
      <c r="F37" s="8" t="s">
        <v>16</v>
      </c>
      <c r="G37" s="8" t="s">
        <v>15</v>
      </c>
      <c r="H37" s="8" t="s">
        <v>14</v>
      </c>
      <c r="I37" s="8" t="s">
        <v>7</v>
      </c>
      <c r="J37" s="10" t="s">
        <v>4</v>
      </c>
      <c r="K37" s="8" t="s">
        <v>13</v>
      </c>
      <c r="L37" s="8" t="s">
        <v>10</v>
      </c>
      <c r="M37" s="8" t="s">
        <v>9</v>
      </c>
      <c r="N37" s="8" t="s">
        <v>24</v>
      </c>
      <c r="O37" s="64" t="s">
        <v>36</v>
      </c>
      <c r="P37" s="47" t="s">
        <v>3</v>
      </c>
    </row>
    <row r="38" spans="1:18" s="2" customFormat="1" ht="4.95" customHeight="1" thickBot="1" x14ac:dyDescent="0.25">
      <c r="A38" s="5"/>
      <c r="B38" s="6"/>
      <c r="C38" s="6"/>
      <c r="D38" s="6"/>
      <c r="E38" s="6"/>
      <c r="F38" s="6"/>
      <c r="G38" s="7"/>
      <c r="H38" s="82"/>
      <c r="I38" s="83"/>
      <c r="J38" s="82"/>
      <c r="K38" s="15"/>
      <c r="L38" s="15"/>
      <c r="M38" s="15"/>
      <c r="N38" s="21"/>
      <c r="O38" s="65"/>
      <c r="P38" s="55"/>
    </row>
    <row r="39" spans="1:18" s="2" customFormat="1" ht="40.049999999999997" customHeight="1" thickBot="1" x14ac:dyDescent="0.25">
      <c r="A39" s="123" t="s">
        <v>37</v>
      </c>
      <c r="B39" s="124">
        <v>12</v>
      </c>
      <c r="C39" s="125" t="s">
        <v>38</v>
      </c>
      <c r="D39" s="97" t="s">
        <v>0</v>
      </c>
      <c r="E39" s="120">
        <v>75</v>
      </c>
      <c r="F39" s="120">
        <v>680</v>
      </c>
      <c r="G39" s="106">
        <f>E39*F39</f>
        <v>51000</v>
      </c>
      <c r="H39" s="201" t="s">
        <v>92</v>
      </c>
      <c r="I39" s="202" t="s">
        <v>146</v>
      </c>
      <c r="J39" s="99" t="s">
        <v>51</v>
      </c>
      <c r="K39" s="100" t="s">
        <v>93</v>
      </c>
      <c r="L39" s="39" t="s">
        <v>5</v>
      </c>
      <c r="M39" s="23" t="s">
        <v>44</v>
      </c>
      <c r="N39" s="103" t="s">
        <v>12</v>
      </c>
      <c r="O39" s="67"/>
      <c r="P39" s="52"/>
      <c r="Q39" s="95">
        <f>F39*O39/100</f>
        <v>0</v>
      </c>
      <c r="R39" s="95">
        <f>Q39*E39</f>
        <v>0</v>
      </c>
    </row>
    <row r="40" spans="1:18" s="2" customFormat="1" ht="4.95" customHeight="1" thickBot="1" x14ac:dyDescent="0.25">
      <c r="A40" s="5"/>
      <c r="B40" s="6"/>
      <c r="C40" s="6"/>
      <c r="D40" s="6"/>
      <c r="E40" s="6"/>
      <c r="F40" s="6"/>
      <c r="G40" s="7"/>
      <c r="H40" s="82"/>
      <c r="I40" s="83"/>
      <c r="J40" s="82"/>
      <c r="K40" s="15"/>
      <c r="L40" s="15"/>
      <c r="M40" s="15"/>
      <c r="N40" s="21"/>
      <c r="O40" s="65"/>
      <c r="P40" s="55"/>
    </row>
    <row r="41" spans="1:18" ht="40.049999999999997" customHeight="1" thickBot="1" x14ac:dyDescent="0.3">
      <c r="A41" s="20" t="s">
        <v>105</v>
      </c>
      <c r="B41" s="120">
        <v>13</v>
      </c>
      <c r="C41" s="121" t="s">
        <v>106</v>
      </c>
      <c r="D41" s="120" t="s">
        <v>0</v>
      </c>
      <c r="E41" s="120">
        <v>78</v>
      </c>
      <c r="F41" s="120">
        <v>660</v>
      </c>
      <c r="G41" s="106">
        <f>E41*F41</f>
        <v>51480</v>
      </c>
      <c r="H41" s="113" t="s">
        <v>109</v>
      </c>
      <c r="I41" s="110" t="s">
        <v>133</v>
      </c>
      <c r="J41" s="99" t="s">
        <v>108</v>
      </c>
      <c r="K41" s="100" t="s">
        <v>107</v>
      </c>
      <c r="L41" s="39" t="s">
        <v>68</v>
      </c>
      <c r="M41" s="112" t="s">
        <v>44</v>
      </c>
      <c r="N41" s="103" t="s">
        <v>12</v>
      </c>
      <c r="O41" s="66"/>
      <c r="P41" s="53"/>
      <c r="Q41" s="95">
        <f>F41*O41/100</f>
        <v>0</v>
      </c>
      <c r="R41" s="95">
        <f>Q41*E41</f>
        <v>0</v>
      </c>
    </row>
    <row r="42" spans="1:18" s="2" customFormat="1" ht="4.95" customHeight="1" thickBot="1" x14ac:dyDescent="0.25">
      <c r="A42" s="5"/>
      <c r="B42" s="6"/>
      <c r="C42" s="6"/>
      <c r="D42" s="6"/>
      <c r="E42" s="6"/>
      <c r="F42" s="6"/>
      <c r="G42" s="7"/>
      <c r="H42" s="82"/>
      <c r="I42" s="83"/>
      <c r="J42" s="82"/>
      <c r="K42" s="15"/>
      <c r="L42" s="15"/>
      <c r="M42" s="15"/>
      <c r="N42" s="21"/>
      <c r="O42" s="65"/>
      <c r="P42" s="55"/>
    </row>
    <row r="43" spans="1:18" s="13" customFormat="1" ht="40.049999999999997" customHeight="1" thickBot="1" x14ac:dyDescent="0.3">
      <c r="A43" s="75" t="s">
        <v>111</v>
      </c>
      <c r="B43" s="96">
        <v>14</v>
      </c>
      <c r="C43" s="96" t="s">
        <v>112</v>
      </c>
      <c r="D43" s="96" t="s">
        <v>0</v>
      </c>
      <c r="E43" s="96">
        <v>75</v>
      </c>
      <c r="F43" s="96">
        <v>650</v>
      </c>
      <c r="G43" s="106">
        <f>E43*F43</f>
        <v>48750</v>
      </c>
      <c r="H43" s="119" t="s">
        <v>117</v>
      </c>
      <c r="I43" s="93" t="s">
        <v>123</v>
      </c>
      <c r="J43" s="99" t="s">
        <v>32</v>
      </c>
      <c r="K43" s="100" t="s">
        <v>119</v>
      </c>
      <c r="L43" s="104" t="s">
        <v>5</v>
      </c>
      <c r="M43" s="40" t="s">
        <v>44</v>
      </c>
      <c r="N43" s="103" t="s">
        <v>12</v>
      </c>
      <c r="O43" s="66"/>
      <c r="P43" s="51"/>
      <c r="Q43" s="95">
        <f>F43*O43/100</f>
        <v>0</v>
      </c>
      <c r="R43" s="95">
        <f>Q43*E43</f>
        <v>0</v>
      </c>
    </row>
    <row r="44" spans="1:18" s="2" customFormat="1" ht="4.95" customHeight="1" thickBot="1" x14ac:dyDescent="0.25">
      <c r="A44" s="5"/>
      <c r="B44" s="6"/>
      <c r="C44" s="6"/>
      <c r="D44" s="6"/>
      <c r="E44" s="6"/>
      <c r="F44" s="6"/>
      <c r="G44" s="7"/>
      <c r="H44" s="82"/>
      <c r="I44" s="83"/>
      <c r="J44" s="82"/>
      <c r="K44" s="15"/>
      <c r="L44" s="15"/>
      <c r="M44" s="15"/>
      <c r="N44" s="21"/>
      <c r="O44" s="65"/>
      <c r="P44" s="55"/>
    </row>
    <row r="45" spans="1:18" s="13" customFormat="1" ht="40.049999999999997" customHeight="1" thickBot="1" x14ac:dyDescent="0.3">
      <c r="A45" s="75" t="s">
        <v>46</v>
      </c>
      <c r="B45" s="96">
        <v>15</v>
      </c>
      <c r="C45" s="96" t="s">
        <v>94</v>
      </c>
      <c r="D45" s="96" t="s">
        <v>0</v>
      </c>
      <c r="E45" s="96">
        <v>81</v>
      </c>
      <c r="F45" s="96">
        <v>630</v>
      </c>
      <c r="G45" s="106">
        <f>E45*F45</f>
        <v>51030</v>
      </c>
      <c r="H45" s="93" t="s">
        <v>95</v>
      </c>
      <c r="I45" s="93" t="s">
        <v>98</v>
      </c>
      <c r="J45" s="99" t="s">
        <v>47</v>
      </c>
      <c r="K45" s="100" t="s">
        <v>96</v>
      </c>
      <c r="L45" s="104" t="s">
        <v>33</v>
      </c>
      <c r="M45" s="40" t="s">
        <v>44</v>
      </c>
      <c r="N45" s="103" t="s">
        <v>12</v>
      </c>
      <c r="O45" s="66"/>
      <c r="P45" s="51"/>
      <c r="Q45" s="95">
        <f>F45*O45/100</f>
        <v>0</v>
      </c>
      <c r="R45" s="95">
        <f>Q45*E45</f>
        <v>0</v>
      </c>
    </row>
    <row r="46" spans="1:18" s="2" customFormat="1" ht="4.95" customHeight="1" thickBot="1" x14ac:dyDescent="0.25">
      <c r="A46" s="5"/>
      <c r="B46" s="6"/>
      <c r="C46" s="6"/>
      <c r="D46" s="6"/>
      <c r="E46" s="6"/>
      <c r="F46" s="6"/>
      <c r="G46" s="7"/>
      <c r="H46" s="82"/>
      <c r="I46" s="83"/>
      <c r="J46" s="82"/>
      <c r="K46" s="15"/>
      <c r="L46" s="15"/>
      <c r="M46" s="15"/>
      <c r="N46" s="21"/>
      <c r="O46" s="65"/>
      <c r="P46" s="55"/>
    </row>
    <row r="47" spans="1:18" s="13" customFormat="1" ht="40.049999999999997" customHeight="1" thickBot="1" x14ac:dyDescent="0.3">
      <c r="A47" s="75"/>
      <c r="B47" s="96"/>
      <c r="C47" s="96"/>
      <c r="D47" s="96"/>
      <c r="E47" s="96"/>
      <c r="F47" s="96"/>
      <c r="G47" s="106"/>
      <c r="H47" s="93"/>
      <c r="I47" s="93"/>
      <c r="J47" s="99"/>
      <c r="K47" s="100"/>
      <c r="L47" s="104"/>
      <c r="M47" s="40"/>
      <c r="N47" s="103"/>
      <c r="O47" s="66"/>
      <c r="P47" s="51"/>
      <c r="Q47" s="95">
        <f>F47*O47/100</f>
        <v>0</v>
      </c>
      <c r="R47" s="95">
        <f>Q47*E47</f>
        <v>0</v>
      </c>
    </row>
    <row r="48" spans="1:18" s="2" customFormat="1" ht="4.95" customHeight="1" thickBot="1" x14ac:dyDescent="0.25">
      <c r="A48" s="5"/>
      <c r="B48" s="6"/>
      <c r="C48" s="6"/>
      <c r="D48" s="6"/>
      <c r="E48" s="6"/>
      <c r="F48" s="6"/>
      <c r="G48" s="7"/>
      <c r="H48" s="82"/>
      <c r="I48" s="83"/>
      <c r="J48" s="82"/>
      <c r="K48" s="15"/>
      <c r="L48" s="15"/>
      <c r="M48" s="15"/>
      <c r="N48" s="21"/>
      <c r="O48" s="65"/>
      <c r="P48" s="55"/>
    </row>
    <row r="49" spans="1:18" s="13" customFormat="1" ht="40.049999999999997" customHeight="1" thickBot="1" x14ac:dyDescent="0.3">
      <c r="A49" s="107" t="s">
        <v>54</v>
      </c>
      <c r="B49" s="96">
        <v>16</v>
      </c>
      <c r="C49" s="72" t="s">
        <v>49</v>
      </c>
      <c r="D49" s="96" t="s">
        <v>2</v>
      </c>
      <c r="E49" s="120">
        <v>67</v>
      </c>
      <c r="F49" s="120">
        <v>835</v>
      </c>
      <c r="G49" s="122">
        <f>E49*F49</f>
        <v>55945</v>
      </c>
      <c r="H49" s="110" t="s">
        <v>126</v>
      </c>
      <c r="I49" s="110" t="s">
        <v>77</v>
      </c>
      <c r="J49" s="99" t="s">
        <v>30</v>
      </c>
      <c r="K49" s="102" t="s">
        <v>76</v>
      </c>
      <c r="L49" s="131" t="s">
        <v>11</v>
      </c>
      <c r="M49" s="23" t="s">
        <v>44</v>
      </c>
      <c r="N49" s="130" t="s">
        <v>12</v>
      </c>
      <c r="O49" s="70"/>
      <c r="P49" s="57"/>
      <c r="Q49" s="95">
        <f>F49*O49/100</f>
        <v>0</v>
      </c>
      <c r="R49" s="95">
        <f>Q49*E49</f>
        <v>0</v>
      </c>
    </row>
    <row r="50" spans="1:18" s="2" customFormat="1" ht="4.95" customHeight="1" thickBot="1" x14ac:dyDescent="0.25">
      <c r="A50" s="5"/>
      <c r="B50" s="6"/>
      <c r="C50" s="6"/>
      <c r="D50" s="6"/>
      <c r="E50" s="6"/>
      <c r="F50" s="6"/>
      <c r="G50" s="7"/>
      <c r="H50" s="82"/>
      <c r="I50" s="83"/>
      <c r="J50" s="82"/>
      <c r="K50" s="15"/>
      <c r="L50" s="15"/>
      <c r="M50" s="15"/>
      <c r="N50" s="21"/>
      <c r="O50" s="65"/>
      <c r="P50" s="55"/>
    </row>
    <row r="51" spans="1:18" s="14" customFormat="1" ht="40.049999999999997" customHeight="1" thickBot="1" x14ac:dyDescent="0.3">
      <c r="A51" s="20" t="s">
        <v>82</v>
      </c>
      <c r="B51" s="96">
        <v>17</v>
      </c>
      <c r="C51" s="72" t="s">
        <v>86</v>
      </c>
      <c r="D51" s="96" t="s">
        <v>2</v>
      </c>
      <c r="E51" s="96">
        <v>80</v>
      </c>
      <c r="F51" s="96">
        <v>750</v>
      </c>
      <c r="G51" s="106">
        <f>E51*F51</f>
        <v>60000</v>
      </c>
      <c r="H51" s="93" t="s">
        <v>84</v>
      </c>
      <c r="I51" s="93" t="s">
        <v>128</v>
      </c>
      <c r="J51" s="99" t="s">
        <v>28</v>
      </c>
      <c r="K51" s="100" t="s">
        <v>85</v>
      </c>
      <c r="L51" s="131" t="s">
        <v>11</v>
      </c>
      <c r="M51" s="40" t="s">
        <v>44</v>
      </c>
      <c r="N51" s="103" t="s">
        <v>12</v>
      </c>
      <c r="O51" s="66"/>
      <c r="P51" s="51"/>
      <c r="Q51" s="95">
        <f>F51*O51/100</f>
        <v>0</v>
      </c>
      <c r="R51" s="95">
        <f>Q51*E51</f>
        <v>0</v>
      </c>
    </row>
    <row r="52" spans="1:18" s="2" customFormat="1" ht="4.95" customHeight="1" thickBot="1" x14ac:dyDescent="0.25">
      <c r="A52" s="5"/>
      <c r="B52" s="6"/>
      <c r="C52" s="6"/>
      <c r="D52" s="6"/>
      <c r="E52" s="6"/>
      <c r="F52" s="6"/>
      <c r="G52" s="7"/>
      <c r="H52" s="82"/>
      <c r="I52" s="83"/>
      <c r="J52" s="82"/>
      <c r="K52" s="15"/>
      <c r="L52" s="15"/>
      <c r="M52" s="15"/>
      <c r="N52" s="21"/>
      <c r="O52" s="65"/>
      <c r="P52" s="55"/>
    </row>
    <row r="53" spans="1:18" ht="19.95" customHeight="1" x14ac:dyDescent="0.25">
      <c r="A53" s="20" t="s">
        <v>66</v>
      </c>
      <c r="B53" s="146">
        <v>18</v>
      </c>
      <c r="C53" s="121" t="s">
        <v>65</v>
      </c>
      <c r="D53" s="148" t="s">
        <v>2</v>
      </c>
      <c r="E53" s="120">
        <v>35</v>
      </c>
      <c r="F53" s="148">
        <v>740</v>
      </c>
      <c r="G53" s="150">
        <f>SUM(E53+E54)*F53</f>
        <v>48100</v>
      </c>
      <c r="H53" s="152" t="s">
        <v>116</v>
      </c>
      <c r="I53" s="110" t="s">
        <v>136</v>
      </c>
      <c r="J53" s="138" t="s">
        <v>50</v>
      </c>
      <c r="K53" s="138" t="s">
        <v>141</v>
      </c>
      <c r="L53" s="140" t="s">
        <v>11</v>
      </c>
      <c r="M53" s="142" t="s">
        <v>44</v>
      </c>
      <c r="N53" s="144" t="s">
        <v>12</v>
      </c>
      <c r="O53" s="134"/>
      <c r="P53" s="136"/>
      <c r="Q53" s="95">
        <f>F53*O53/100</f>
        <v>0</v>
      </c>
      <c r="R53" s="95">
        <f>Q53*E53</f>
        <v>0</v>
      </c>
    </row>
    <row r="54" spans="1:18" ht="19.95" customHeight="1" thickBot="1" x14ac:dyDescent="0.3">
      <c r="A54" s="126" t="s">
        <v>87</v>
      </c>
      <c r="B54" s="147"/>
      <c r="C54" s="128" t="s">
        <v>35</v>
      </c>
      <c r="D54" s="149" t="s">
        <v>0</v>
      </c>
      <c r="E54" s="128">
        <v>30</v>
      </c>
      <c r="F54" s="149"/>
      <c r="G54" s="151">
        <f>E54*F54</f>
        <v>0</v>
      </c>
      <c r="H54" s="153" t="s">
        <v>45</v>
      </c>
      <c r="I54" s="129" t="s">
        <v>137</v>
      </c>
      <c r="J54" s="139"/>
      <c r="K54" s="139"/>
      <c r="L54" s="141"/>
      <c r="M54" s="143"/>
      <c r="N54" s="145" t="s">
        <v>12</v>
      </c>
      <c r="O54" s="135"/>
      <c r="P54" s="137"/>
      <c r="Q54" s="95">
        <f>F53*O53/100</f>
        <v>0</v>
      </c>
      <c r="R54" s="95">
        <f>Q54*E54</f>
        <v>0</v>
      </c>
    </row>
    <row r="55" spans="1:18" s="2" customFormat="1" ht="4.95" customHeight="1" thickBot="1" x14ac:dyDescent="0.25">
      <c r="A55" s="5"/>
      <c r="B55" s="6"/>
      <c r="C55" s="6"/>
      <c r="D55" s="6"/>
      <c r="E55" s="6"/>
      <c r="F55" s="6"/>
      <c r="G55" s="7"/>
      <c r="H55" s="82"/>
      <c r="I55" s="83"/>
      <c r="J55" s="82"/>
      <c r="K55" s="15"/>
      <c r="L55" s="15"/>
      <c r="M55" s="15"/>
      <c r="N55" s="21"/>
      <c r="O55" s="65"/>
      <c r="P55" s="55"/>
    </row>
    <row r="56" spans="1:18" s="14" customFormat="1" ht="39" customHeight="1" thickBot="1" x14ac:dyDescent="0.3">
      <c r="A56" s="75" t="s">
        <v>111</v>
      </c>
      <c r="B56" s="96">
        <v>19</v>
      </c>
      <c r="C56" s="96" t="s">
        <v>115</v>
      </c>
      <c r="D56" s="96" t="s">
        <v>2</v>
      </c>
      <c r="E56" s="96">
        <v>70</v>
      </c>
      <c r="F56" s="96">
        <v>725</v>
      </c>
      <c r="G56" s="106">
        <f>E56*F56</f>
        <v>50750</v>
      </c>
      <c r="H56" s="119" t="s">
        <v>118</v>
      </c>
      <c r="I56" s="93" t="s">
        <v>121</v>
      </c>
      <c r="J56" s="99" t="s">
        <v>32</v>
      </c>
      <c r="K56" s="100" t="s">
        <v>120</v>
      </c>
      <c r="L56" s="104" t="str">
        <f>$L$53</f>
        <v>N/A</v>
      </c>
      <c r="M56" s="40" t="s">
        <v>44</v>
      </c>
      <c r="N56" s="103" t="s">
        <v>12</v>
      </c>
      <c r="O56" s="66"/>
      <c r="P56" s="71"/>
      <c r="Q56" s="95">
        <f>F56*O56/100</f>
        <v>0</v>
      </c>
      <c r="R56" s="95">
        <f>Q56*E56</f>
        <v>0</v>
      </c>
    </row>
    <row r="57" spans="1:18" s="2" customFormat="1" ht="4.95" customHeight="1" thickBot="1" x14ac:dyDescent="0.25">
      <c r="A57" s="5"/>
      <c r="B57" s="6"/>
      <c r="C57" s="6"/>
      <c r="D57" s="6"/>
      <c r="E57" s="6"/>
      <c r="F57" s="6"/>
      <c r="G57" s="7"/>
      <c r="H57" s="82"/>
      <c r="I57" s="83"/>
      <c r="J57" s="82"/>
      <c r="K57" s="15"/>
      <c r="L57" s="15"/>
      <c r="M57" s="15"/>
      <c r="N57" s="21"/>
      <c r="O57" s="65"/>
      <c r="P57" s="55"/>
    </row>
    <row r="58" spans="1:18" s="13" customFormat="1" ht="39" customHeight="1" thickBot="1" x14ac:dyDescent="0.3">
      <c r="A58" s="75" t="s">
        <v>46</v>
      </c>
      <c r="B58" s="96">
        <v>20</v>
      </c>
      <c r="C58" s="96" t="s">
        <v>48</v>
      </c>
      <c r="D58" s="96" t="s">
        <v>2</v>
      </c>
      <c r="E58" s="96">
        <v>76</v>
      </c>
      <c r="F58" s="96">
        <v>675</v>
      </c>
      <c r="G58" s="106">
        <f>E58*F58</f>
        <v>51300</v>
      </c>
      <c r="H58" s="93" t="s">
        <v>62</v>
      </c>
      <c r="I58" s="93" t="s">
        <v>97</v>
      </c>
      <c r="J58" s="99" t="s">
        <v>47</v>
      </c>
      <c r="K58" s="100" t="s">
        <v>96</v>
      </c>
      <c r="L58" s="131" t="s">
        <v>11</v>
      </c>
      <c r="M58" s="40" t="s">
        <v>44</v>
      </c>
      <c r="N58" s="103" t="s">
        <v>12</v>
      </c>
      <c r="O58" s="66"/>
      <c r="P58" s="51"/>
      <c r="Q58" s="95">
        <f>F58*O58/100</f>
        <v>0</v>
      </c>
      <c r="R58" s="95">
        <f>Q58*E58</f>
        <v>0</v>
      </c>
    </row>
    <row r="59" spans="1:18" s="2" customFormat="1" ht="4.95" customHeight="1" thickBot="1" x14ac:dyDescent="0.25">
      <c r="A59" s="5"/>
      <c r="B59" s="6"/>
      <c r="C59" s="6"/>
      <c r="D59" s="6"/>
      <c r="E59" s="6"/>
      <c r="F59" s="6"/>
      <c r="G59" s="7"/>
      <c r="H59" s="82"/>
      <c r="I59" s="83"/>
      <c r="J59" s="82"/>
      <c r="K59" s="15"/>
      <c r="L59" s="15"/>
      <c r="M59" s="15"/>
      <c r="N59" s="21"/>
      <c r="O59" s="65"/>
      <c r="P59" s="55"/>
    </row>
    <row r="60" spans="1:18" ht="39" customHeight="1" thickBot="1" x14ac:dyDescent="0.3">
      <c r="A60" s="107" t="s">
        <v>41</v>
      </c>
      <c r="B60" s="96">
        <v>21</v>
      </c>
      <c r="C60" s="132" t="s">
        <v>42</v>
      </c>
      <c r="D60" s="96" t="s">
        <v>2</v>
      </c>
      <c r="E60" s="120">
        <v>80</v>
      </c>
      <c r="F60" s="120">
        <v>615</v>
      </c>
      <c r="G60" s="106">
        <f>E60*F60</f>
        <v>49200</v>
      </c>
      <c r="H60" s="201" t="s">
        <v>92</v>
      </c>
      <c r="I60" s="133" t="s">
        <v>145</v>
      </c>
      <c r="J60" s="99" t="s">
        <v>51</v>
      </c>
      <c r="K60" s="100" t="s">
        <v>93</v>
      </c>
      <c r="L60" s="104" t="s">
        <v>11</v>
      </c>
      <c r="M60" s="23" t="s">
        <v>44</v>
      </c>
      <c r="N60" s="103" t="s">
        <v>12</v>
      </c>
      <c r="O60" s="66"/>
      <c r="P60" s="71"/>
      <c r="Q60" s="95">
        <f>F60*O60/100</f>
        <v>0</v>
      </c>
      <c r="R60" s="95">
        <f>Q60*E60</f>
        <v>0</v>
      </c>
    </row>
    <row r="61" spans="1:18" s="2" customFormat="1" ht="4.95" customHeight="1" thickBot="1" x14ac:dyDescent="0.25">
      <c r="A61" s="5"/>
      <c r="B61" s="6"/>
      <c r="C61" s="6"/>
      <c r="D61" s="6"/>
      <c r="E61" s="6"/>
      <c r="F61" s="6"/>
      <c r="G61" s="7"/>
      <c r="H61" s="82"/>
      <c r="I61" s="83"/>
      <c r="J61" s="82"/>
      <c r="K61" s="15"/>
      <c r="L61" s="15"/>
      <c r="M61" s="15"/>
      <c r="N61" s="21"/>
      <c r="O61" s="65"/>
      <c r="P61" s="55"/>
    </row>
    <row r="62" spans="1:18" s="2" customFormat="1" ht="4.95" customHeight="1" thickBot="1" x14ac:dyDescent="0.25">
      <c r="A62" s="25"/>
      <c r="B62" s="26"/>
      <c r="C62" s="26"/>
      <c r="D62" s="26"/>
      <c r="E62" s="26"/>
      <c r="F62" s="26"/>
      <c r="G62" s="27"/>
      <c r="H62" s="42"/>
      <c r="I62" s="43"/>
      <c r="J62" s="42"/>
      <c r="K62" s="37"/>
      <c r="L62" s="28"/>
      <c r="M62" s="28"/>
      <c r="N62" s="29"/>
      <c r="O62" s="68"/>
      <c r="P62" s="54"/>
      <c r="R62" s="95"/>
    </row>
    <row r="63" spans="1:18" ht="3.75" customHeight="1" x14ac:dyDescent="0.25"/>
    <row r="64" spans="1:18" s="3" customFormat="1" ht="24" customHeight="1" x14ac:dyDescent="0.25">
      <c r="A64" s="167" t="s">
        <v>26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92" t="s">
        <v>58</v>
      </c>
      <c r="P64" s="193"/>
    </row>
    <row r="65" spans="1:18" s="4" customFormat="1" ht="24" customHeight="1" x14ac:dyDescent="0.25">
      <c r="A65" s="73" t="s">
        <v>74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154" t="s">
        <v>156</v>
      </c>
      <c r="P65" s="155"/>
    </row>
    <row r="66" spans="1:18" s="1" customFormat="1" ht="24" customHeight="1" x14ac:dyDescent="0.25">
      <c r="A66" s="157" t="s">
        <v>157</v>
      </c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6" t="s">
        <v>155</v>
      </c>
      <c r="P66" s="156"/>
    </row>
    <row r="67" spans="1:18" s="1" customFormat="1" ht="4.95" customHeight="1" thickBot="1" x14ac:dyDescent="0.25">
      <c r="A67" s="12"/>
      <c r="B67" s="91"/>
      <c r="C67" s="80"/>
      <c r="D67" s="80"/>
      <c r="E67" s="80"/>
      <c r="F67" s="91"/>
      <c r="G67" s="91"/>
      <c r="H67" s="79"/>
      <c r="I67" s="80"/>
      <c r="J67" s="80"/>
      <c r="K67" s="91"/>
      <c r="L67" s="91"/>
      <c r="M67" s="91"/>
      <c r="N67" s="91"/>
      <c r="O67" s="63"/>
      <c r="P67" s="45"/>
    </row>
    <row r="68" spans="1:18" s="2" customFormat="1" ht="30" customHeight="1" thickTop="1" thickBot="1" x14ac:dyDescent="0.25">
      <c r="A68" s="9" t="s">
        <v>19</v>
      </c>
      <c r="B68" s="8" t="s">
        <v>18</v>
      </c>
      <c r="C68" s="8" t="s">
        <v>8</v>
      </c>
      <c r="D68" s="10" t="s">
        <v>1</v>
      </c>
      <c r="E68" s="8" t="s">
        <v>17</v>
      </c>
      <c r="F68" s="8" t="s">
        <v>16</v>
      </c>
      <c r="G68" s="8" t="s">
        <v>15</v>
      </c>
      <c r="H68" s="8" t="s">
        <v>14</v>
      </c>
      <c r="I68" s="8" t="s">
        <v>7</v>
      </c>
      <c r="J68" s="10" t="s">
        <v>4</v>
      </c>
      <c r="K68" s="8" t="s">
        <v>13</v>
      </c>
      <c r="L68" s="8" t="s">
        <v>10</v>
      </c>
      <c r="M68" s="8" t="s">
        <v>9</v>
      </c>
      <c r="N68" s="8" t="s">
        <v>24</v>
      </c>
      <c r="O68" s="64" t="s">
        <v>36</v>
      </c>
      <c r="P68" s="47" t="s">
        <v>3</v>
      </c>
    </row>
    <row r="69" spans="1:18" s="2" customFormat="1" ht="4.95" customHeight="1" thickBot="1" x14ac:dyDescent="0.25">
      <c r="A69" s="5"/>
      <c r="B69" s="6"/>
      <c r="C69" s="6"/>
      <c r="D69" s="6"/>
      <c r="E69" s="6"/>
      <c r="F69" s="6"/>
      <c r="G69" s="7"/>
      <c r="H69" s="82"/>
      <c r="I69" s="83"/>
      <c r="J69" s="82"/>
      <c r="K69" s="15"/>
      <c r="L69" s="15"/>
      <c r="M69" s="15"/>
      <c r="N69" s="21"/>
      <c r="O69" s="65"/>
      <c r="P69" s="55"/>
    </row>
    <row r="70" spans="1:18" ht="40.049999999999997" customHeight="1" thickBot="1" x14ac:dyDescent="0.3">
      <c r="A70" s="20" t="s">
        <v>105</v>
      </c>
      <c r="B70" s="120">
        <v>22</v>
      </c>
      <c r="C70" s="121" t="s">
        <v>110</v>
      </c>
      <c r="D70" s="120" t="s">
        <v>2</v>
      </c>
      <c r="E70" s="120">
        <v>73</v>
      </c>
      <c r="F70" s="120">
        <v>595</v>
      </c>
      <c r="G70" s="106">
        <f>E70*F70</f>
        <v>43435</v>
      </c>
      <c r="H70" s="113" t="s">
        <v>138</v>
      </c>
      <c r="I70" s="110" t="s">
        <v>139</v>
      </c>
      <c r="J70" s="99" t="s">
        <v>108</v>
      </c>
      <c r="K70" s="100" t="s">
        <v>107</v>
      </c>
      <c r="L70" s="131" t="s">
        <v>11</v>
      </c>
      <c r="M70" s="112" t="s">
        <v>44</v>
      </c>
      <c r="N70" s="103" t="s">
        <v>12</v>
      </c>
      <c r="O70" s="66"/>
      <c r="P70" s="53"/>
      <c r="Q70" s="95">
        <f>F70*O70/100</f>
        <v>0</v>
      </c>
      <c r="R70" s="95">
        <f>Q70*E70</f>
        <v>0</v>
      </c>
    </row>
    <row r="71" spans="1:18" s="2" customFormat="1" ht="4.95" customHeight="1" thickBot="1" x14ac:dyDescent="0.25">
      <c r="A71" s="5"/>
      <c r="B71" s="6"/>
      <c r="C71" s="6"/>
      <c r="D71" s="6"/>
      <c r="E71" s="6"/>
      <c r="F71" s="6"/>
      <c r="G71" s="7"/>
      <c r="H71" s="82"/>
      <c r="I71" s="83"/>
      <c r="J71" s="82"/>
      <c r="K71" s="15"/>
      <c r="L71" s="15"/>
      <c r="M71" s="15"/>
      <c r="N71" s="21"/>
      <c r="O71" s="65"/>
      <c r="P71" s="55"/>
    </row>
    <row r="72" spans="1:18" ht="40.049999999999997" customHeight="1" thickBot="1" x14ac:dyDescent="0.3">
      <c r="A72" s="107" t="s">
        <v>140</v>
      </c>
      <c r="B72" s="96">
        <v>23</v>
      </c>
      <c r="C72" s="132" t="s">
        <v>53</v>
      </c>
      <c r="D72" s="96" t="s">
        <v>2</v>
      </c>
      <c r="E72" s="120">
        <v>40</v>
      </c>
      <c r="F72" s="120">
        <v>775</v>
      </c>
      <c r="G72" s="106">
        <f>E72*F72</f>
        <v>31000</v>
      </c>
      <c r="H72" s="113" t="s">
        <v>89</v>
      </c>
      <c r="I72" s="133" t="s">
        <v>91</v>
      </c>
      <c r="J72" s="99" t="s">
        <v>51</v>
      </c>
      <c r="K72" s="100" t="s">
        <v>143</v>
      </c>
      <c r="L72" s="104" t="s">
        <v>11</v>
      </c>
      <c r="M72" s="23" t="s">
        <v>44</v>
      </c>
      <c r="N72" s="103" t="s">
        <v>12</v>
      </c>
      <c r="O72" s="98"/>
      <c r="P72" s="71"/>
      <c r="Q72" s="95">
        <f>F72*O72/100</f>
        <v>0</v>
      </c>
      <c r="R72" s="95">
        <f>Q72*E72</f>
        <v>0</v>
      </c>
    </row>
    <row r="73" spans="1:18" s="2" customFormat="1" ht="4.95" customHeight="1" thickBot="1" x14ac:dyDescent="0.25">
      <c r="A73" s="5"/>
      <c r="B73" s="6"/>
      <c r="C73" s="6"/>
      <c r="D73" s="6"/>
      <c r="E73" s="6"/>
      <c r="F73" s="6"/>
      <c r="G73" s="7"/>
      <c r="H73" s="82"/>
      <c r="I73" s="83"/>
      <c r="J73" s="82"/>
      <c r="K73" s="15"/>
      <c r="L73" s="15"/>
      <c r="M73" s="15"/>
      <c r="N73" s="21"/>
      <c r="O73" s="94"/>
      <c r="P73" s="55"/>
    </row>
    <row r="74" spans="1:18" ht="40.049999999999997" customHeight="1" thickBot="1" x14ac:dyDescent="0.3">
      <c r="A74" s="20"/>
      <c r="B74" s="96"/>
      <c r="C74" s="72"/>
      <c r="D74" s="96"/>
      <c r="E74" s="96"/>
      <c r="F74" s="96"/>
      <c r="G74" s="105"/>
      <c r="H74" s="93"/>
      <c r="I74" s="93"/>
      <c r="J74" s="101"/>
      <c r="K74" s="102"/>
      <c r="L74" s="39"/>
      <c r="M74" s="23"/>
      <c r="N74" s="103"/>
      <c r="O74" s="66"/>
      <c r="P74" s="71"/>
      <c r="Q74" s="95">
        <f>F74*O74/100</f>
        <v>0</v>
      </c>
      <c r="R74" s="95">
        <f>Q74*E74</f>
        <v>0</v>
      </c>
    </row>
    <row r="75" spans="1:18" s="2" customFormat="1" ht="4.95" customHeight="1" thickBot="1" x14ac:dyDescent="0.25">
      <c r="A75" s="5"/>
      <c r="B75" s="6"/>
      <c r="C75" s="6"/>
      <c r="D75" s="6"/>
      <c r="E75" s="6"/>
      <c r="F75" s="6"/>
      <c r="G75" s="7"/>
      <c r="H75" s="82"/>
      <c r="I75" s="83"/>
      <c r="J75" s="82"/>
      <c r="K75" s="15"/>
      <c r="L75" s="15"/>
      <c r="M75" s="15"/>
      <c r="N75" s="21"/>
      <c r="O75" s="65"/>
      <c r="P75" s="55"/>
    </row>
    <row r="76" spans="1:18" ht="40.049999999999997" customHeight="1" thickBot="1" x14ac:dyDescent="0.3">
      <c r="A76" s="20"/>
      <c r="B76" s="96"/>
      <c r="C76" s="72"/>
      <c r="D76" s="96"/>
      <c r="E76" s="96"/>
      <c r="F76" s="96"/>
      <c r="G76" s="105"/>
      <c r="H76" s="93"/>
      <c r="I76" s="93"/>
      <c r="J76" s="101"/>
      <c r="K76" s="102"/>
      <c r="L76" s="39"/>
      <c r="M76" s="23"/>
      <c r="N76" s="103"/>
      <c r="O76" s="66"/>
      <c r="P76" s="71"/>
      <c r="Q76" s="95">
        <f>F76*O76/100</f>
        <v>0</v>
      </c>
      <c r="R76" s="95">
        <f>Q76*E76</f>
        <v>0</v>
      </c>
    </row>
    <row r="77" spans="1:18" s="2" customFormat="1" ht="4.95" customHeight="1" thickBot="1" x14ac:dyDescent="0.25">
      <c r="A77" s="5"/>
      <c r="B77" s="6"/>
      <c r="C77" s="6"/>
      <c r="D77" s="6"/>
      <c r="E77" s="6"/>
      <c r="F77" s="6"/>
      <c r="G77" s="7"/>
      <c r="H77" s="82"/>
      <c r="I77" s="83"/>
      <c r="J77" s="82"/>
      <c r="K77" s="15"/>
      <c r="L77" s="15"/>
      <c r="M77" s="15"/>
      <c r="N77" s="21"/>
      <c r="O77" s="65"/>
      <c r="P77" s="55"/>
    </row>
    <row r="78" spans="1:18" ht="40.049999999999997" customHeight="1" thickBot="1" x14ac:dyDescent="0.3">
      <c r="A78" s="20"/>
      <c r="B78" s="96"/>
      <c r="C78" s="72"/>
      <c r="D78" s="96"/>
      <c r="E78" s="96"/>
      <c r="F78" s="96"/>
      <c r="G78" s="105"/>
      <c r="H78" s="93"/>
      <c r="I78" s="93"/>
      <c r="J78" s="101"/>
      <c r="K78" s="102"/>
      <c r="L78" s="39"/>
      <c r="M78" s="23"/>
      <c r="N78" s="103"/>
      <c r="O78" s="66"/>
      <c r="P78" s="71"/>
      <c r="Q78" s="95">
        <f>F78*O78/100</f>
        <v>0</v>
      </c>
      <c r="R78" s="95">
        <f>Q78*E78</f>
        <v>0</v>
      </c>
    </row>
    <row r="79" spans="1:18" s="2" customFormat="1" ht="4.95" customHeight="1" thickBot="1" x14ac:dyDescent="0.25">
      <c r="A79" s="5"/>
      <c r="B79" s="6"/>
      <c r="C79" s="6"/>
      <c r="D79" s="6"/>
      <c r="E79" s="6"/>
      <c r="F79" s="6"/>
      <c r="G79" s="7"/>
      <c r="H79" s="82"/>
      <c r="I79" s="83"/>
      <c r="J79" s="82"/>
      <c r="K79" s="15"/>
      <c r="L79" s="15"/>
      <c r="M79" s="15"/>
      <c r="N79" s="21"/>
      <c r="O79" s="65"/>
      <c r="P79" s="55"/>
    </row>
    <row r="80" spans="1:18" ht="40.049999999999997" customHeight="1" thickBot="1" x14ac:dyDescent="0.3">
      <c r="A80" s="20"/>
      <c r="B80" s="96"/>
      <c r="C80" s="72"/>
      <c r="D80" s="96"/>
      <c r="E80" s="96"/>
      <c r="F80" s="96"/>
      <c r="G80" s="105"/>
      <c r="H80" s="93"/>
      <c r="I80" s="93"/>
      <c r="J80" s="101"/>
      <c r="K80" s="102"/>
      <c r="L80" s="39"/>
      <c r="M80" s="23"/>
      <c r="N80" s="103"/>
      <c r="O80" s="66"/>
      <c r="P80" s="71"/>
      <c r="Q80" s="95">
        <f>F80*O80/100</f>
        <v>0</v>
      </c>
      <c r="R80" s="95">
        <f>Q80*E80</f>
        <v>0</v>
      </c>
    </row>
    <row r="81" spans="1:16" s="2" customFormat="1" ht="4.95" customHeight="1" thickBot="1" x14ac:dyDescent="0.25">
      <c r="A81" s="5"/>
      <c r="B81" s="6"/>
      <c r="C81" s="6"/>
      <c r="D81" s="6"/>
      <c r="E81" s="6"/>
      <c r="F81" s="6"/>
      <c r="G81" s="7"/>
      <c r="H81" s="82"/>
      <c r="I81" s="83"/>
      <c r="J81" s="82"/>
      <c r="K81" s="15"/>
      <c r="L81" s="15"/>
      <c r="M81" s="15"/>
      <c r="N81" s="21"/>
      <c r="O81" s="65"/>
      <c r="P81" s="55"/>
    </row>
    <row r="82" spans="1:16" s="2" customFormat="1" ht="4.95" customHeight="1" thickBot="1" x14ac:dyDescent="0.25">
      <c r="A82" s="25"/>
      <c r="B82" s="26"/>
      <c r="C82" s="26"/>
      <c r="D82" s="26"/>
      <c r="E82" s="26"/>
      <c r="F82" s="26"/>
      <c r="G82" s="27"/>
      <c r="H82" s="42"/>
      <c r="I82" s="43"/>
      <c r="J82" s="42"/>
      <c r="K82" s="37"/>
      <c r="L82" s="28"/>
      <c r="M82" s="28"/>
      <c r="N82" s="29"/>
      <c r="O82" s="68"/>
      <c r="P82" s="54"/>
    </row>
    <row r="83" spans="1:16" s="14" customFormat="1" ht="40.049999999999997" customHeight="1" x14ac:dyDescent="0.25">
      <c r="A83" s="33" t="s">
        <v>20</v>
      </c>
      <c r="B83" s="179" t="s">
        <v>71</v>
      </c>
      <c r="C83" s="180"/>
      <c r="D83" s="96"/>
      <c r="E83" s="35">
        <f>SUM(E8:E29)+SUM(E39:E46)</f>
        <v>1035</v>
      </c>
      <c r="F83" s="35">
        <f>G83/E83</f>
        <v>784.05797101449275</v>
      </c>
      <c r="G83" s="35">
        <f>SUM(G8:G29)+SUM(G39:G46)</f>
        <v>811500</v>
      </c>
      <c r="H83" s="172"/>
      <c r="I83" s="173"/>
      <c r="J83" s="41"/>
      <c r="K83" s="161" t="e">
        <f>N83/G83</f>
        <v>#REF!</v>
      </c>
      <c r="L83" s="162"/>
      <c r="M83" s="163"/>
      <c r="N83" s="186" t="e">
        <f>SUM(R8:R25)+SUM(R31:R47)+#REF!+#REF!</f>
        <v>#REF!</v>
      </c>
      <c r="O83" s="187"/>
      <c r="P83" s="188"/>
    </row>
    <row r="84" spans="1:16" s="14" customFormat="1" ht="40.049999999999997" customHeight="1" thickBot="1" x14ac:dyDescent="0.3">
      <c r="A84" s="34" t="s">
        <v>21</v>
      </c>
      <c r="B84" s="181" t="s">
        <v>72</v>
      </c>
      <c r="C84" s="182"/>
      <c r="D84" s="97"/>
      <c r="E84" s="36">
        <f>SUM(E49:E60)+SUM(E70:E72)</f>
        <v>551</v>
      </c>
      <c r="F84" s="36">
        <f>G84/E84</f>
        <v>707.31397459165157</v>
      </c>
      <c r="G84" s="36">
        <f>SUM(G49:G60)+SUM(G70:G72)</f>
        <v>389730</v>
      </c>
      <c r="H84" s="170"/>
      <c r="I84" s="171"/>
      <c r="J84" s="38"/>
      <c r="K84" s="164" t="e">
        <f>N84/G84</f>
        <v>#REF!</v>
      </c>
      <c r="L84" s="165"/>
      <c r="M84" s="166"/>
      <c r="N84" s="189" t="e">
        <f>SUM(R49:R50)+SUM(R62:R80)+#REF!+#REF!</f>
        <v>#REF!</v>
      </c>
      <c r="O84" s="190"/>
      <c r="P84" s="191"/>
    </row>
    <row r="85" spans="1:16" s="2" customFormat="1" ht="4.95" customHeight="1" thickBot="1" x14ac:dyDescent="0.25">
      <c r="A85" s="5"/>
      <c r="B85" s="6"/>
      <c r="C85" s="6"/>
      <c r="D85" s="6"/>
      <c r="E85" s="6"/>
      <c r="F85" s="6"/>
      <c r="G85" s="7"/>
      <c r="H85" s="83"/>
      <c r="I85" s="82"/>
      <c r="J85" s="15"/>
      <c r="K85" s="15"/>
      <c r="L85" s="15"/>
      <c r="M85" s="15"/>
      <c r="N85" s="21"/>
      <c r="O85" s="65"/>
      <c r="P85" s="55"/>
    </row>
    <row r="86" spans="1:16" s="13" customFormat="1" ht="40.049999999999997" customHeight="1" thickBot="1" x14ac:dyDescent="0.3">
      <c r="A86" s="32" t="s">
        <v>22</v>
      </c>
      <c r="B86" s="177" t="s">
        <v>73</v>
      </c>
      <c r="C86" s="178"/>
      <c r="D86" s="30"/>
      <c r="E86" s="24">
        <f>SUM(E83:E84)</f>
        <v>1586</v>
      </c>
      <c r="F86" s="24">
        <f>G86/E86</f>
        <v>757.39596469104663</v>
      </c>
      <c r="G86" s="24">
        <f>SUM(G83:G84)</f>
        <v>1201230</v>
      </c>
      <c r="H86" s="168"/>
      <c r="I86" s="169"/>
      <c r="J86" s="31"/>
      <c r="K86" s="158" t="e">
        <f>N86/G86</f>
        <v>#REF!</v>
      </c>
      <c r="L86" s="159"/>
      <c r="M86" s="160"/>
      <c r="N86" s="194" t="e">
        <f>SUM(N83:P84)</f>
        <v>#REF!</v>
      </c>
      <c r="O86" s="195"/>
      <c r="P86" s="196"/>
    </row>
    <row r="87" spans="1:16" s="2" customFormat="1" ht="4.95" customHeight="1" thickBot="1" x14ac:dyDescent="0.25">
      <c r="A87" s="5"/>
      <c r="B87" s="6"/>
      <c r="C87" s="6"/>
      <c r="D87" s="6"/>
      <c r="E87" s="6"/>
      <c r="F87" s="6"/>
      <c r="G87" s="7"/>
      <c r="H87" s="82"/>
      <c r="I87" s="83"/>
      <c r="J87" s="82"/>
      <c r="K87" s="15"/>
      <c r="L87" s="15"/>
      <c r="M87" s="15"/>
      <c r="N87" s="21"/>
      <c r="O87" s="65"/>
      <c r="P87" s="55"/>
    </row>
    <row r="88" spans="1:16" s="13" customFormat="1" ht="15" customHeight="1" x14ac:dyDescent="0.25">
      <c r="A88" s="174" t="s">
        <v>23</v>
      </c>
      <c r="B88" s="84"/>
      <c r="C88" s="76"/>
      <c r="D88" s="76"/>
      <c r="E88" s="76"/>
      <c r="F88" s="76"/>
      <c r="G88" s="76"/>
      <c r="H88" s="183" t="s">
        <v>25</v>
      </c>
      <c r="I88" s="197" t="s">
        <v>27</v>
      </c>
      <c r="J88" s="197" t="s">
        <v>158</v>
      </c>
      <c r="K88" s="197"/>
      <c r="L88" s="197"/>
      <c r="M88" s="197"/>
      <c r="N88" s="197"/>
      <c r="O88" s="58"/>
      <c r="P88" s="48"/>
    </row>
    <row r="89" spans="1:16" s="13" customFormat="1" ht="15" customHeight="1" x14ac:dyDescent="0.25">
      <c r="A89" s="175"/>
      <c r="B89" s="85"/>
      <c r="C89" s="77"/>
      <c r="D89" s="77"/>
      <c r="E89" s="77"/>
      <c r="F89" s="77"/>
      <c r="G89" s="77"/>
      <c r="H89" s="184"/>
      <c r="I89" s="198"/>
      <c r="J89" s="198"/>
      <c r="K89" s="198"/>
      <c r="L89" s="198"/>
      <c r="M89" s="198"/>
      <c r="N89" s="198"/>
      <c r="O89" s="59"/>
      <c r="P89" s="49"/>
    </row>
    <row r="90" spans="1:16" s="13" customFormat="1" ht="15" customHeight="1" thickBot="1" x14ac:dyDescent="0.3">
      <c r="A90" s="176"/>
      <c r="B90" s="86"/>
      <c r="C90" s="78"/>
      <c r="D90" s="78"/>
      <c r="E90" s="78"/>
      <c r="F90" s="78"/>
      <c r="G90" s="78"/>
      <c r="H90" s="185"/>
      <c r="I90" s="199"/>
      <c r="J90" s="199"/>
      <c r="K90" s="199"/>
      <c r="L90" s="199"/>
      <c r="M90" s="199"/>
      <c r="N90" s="199"/>
      <c r="O90" s="60"/>
      <c r="P90" s="50"/>
    </row>
    <row r="91" spans="1:16" s="2" customFormat="1" ht="4.95" customHeight="1" thickBot="1" x14ac:dyDescent="0.25">
      <c r="A91" s="16"/>
      <c r="B91" s="17"/>
      <c r="C91" s="17"/>
      <c r="D91" s="17"/>
      <c r="E91" s="17"/>
      <c r="F91" s="17"/>
      <c r="G91" s="18"/>
      <c r="H91" s="87"/>
      <c r="I91" s="88"/>
      <c r="J91" s="87"/>
      <c r="K91" s="19"/>
      <c r="L91" s="19"/>
      <c r="M91" s="19"/>
      <c r="N91" s="22"/>
      <c r="O91" s="69"/>
      <c r="P91" s="56"/>
    </row>
    <row r="92" spans="1:16" s="2" customFormat="1" ht="4.95" customHeight="1" thickTop="1" thickBot="1" x14ac:dyDescent="0.25">
      <c r="A92" s="25"/>
      <c r="B92" s="26" t="s">
        <v>29</v>
      </c>
      <c r="C92" s="26"/>
      <c r="D92" s="26"/>
      <c r="E92" s="26"/>
      <c r="F92" s="26"/>
      <c r="G92" s="27"/>
      <c r="H92" s="42"/>
      <c r="I92" s="43"/>
      <c r="J92" s="42"/>
      <c r="K92" s="37"/>
      <c r="L92" s="28"/>
      <c r="M92" s="28"/>
      <c r="N92" s="29"/>
      <c r="O92" s="68"/>
      <c r="P92" s="54"/>
    </row>
  </sheetData>
  <mergeCells count="55">
    <mergeCell ref="O2:P2"/>
    <mergeCell ref="O35:P35"/>
    <mergeCell ref="A2:N2"/>
    <mergeCell ref="A4:N4"/>
    <mergeCell ref="A35:N35"/>
    <mergeCell ref="A33:N33"/>
    <mergeCell ref="O3:P3"/>
    <mergeCell ref="O4:P4"/>
    <mergeCell ref="O33:P33"/>
    <mergeCell ref="O34:P34"/>
    <mergeCell ref="H88:H90"/>
    <mergeCell ref="N83:P83"/>
    <mergeCell ref="N84:P84"/>
    <mergeCell ref="O64:P64"/>
    <mergeCell ref="K53:K54"/>
    <mergeCell ref="J53:J54"/>
    <mergeCell ref="L53:L54"/>
    <mergeCell ref="N86:P86"/>
    <mergeCell ref="N53:N54"/>
    <mergeCell ref="O53:O54"/>
    <mergeCell ref="J88:N90"/>
    <mergeCell ref="I88:I90"/>
    <mergeCell ref="A88:A90"/>
    <mergeCell ref="B86:C86"/>
    <mergeCell ref="B83:C83"/>
    <mergeCell ref="B84:C84"/>
    <mergeCell ref="B53:B54"/>
    <mergeCell ref="K86:M86"/>
    <mergeCell ref="K83:M83"/>
    <mergeCell ref="K84:M84"/>
    <mergeCell ref="A64:N64"/>
    <mergeCell ref="H86:I86"/>
    <mergeCell ref="H84:I84"/>
    <mergeCell ref="H83:I83"/>
    <mergeCell ref="O65:P65"/>
    <mergeCell ref="O66:P66"/>
    <mergeCell ref="D53:D54"/>
    <mergeCell ref="F53:F54"/>
    <mergeCell ref="G53:G54"/>
    <mergeCell ref="H53:H54"/>
    <mergeCell ref="A66:N66"/>
    <mergeCell ref="P53:P54"/>
    <mergeCell ref="M53:M54"/>
    <mergeCell ref="B12:B13"/>
    <mergeCell ref="D12:D13"/>
    <mergeCell ref="F12:F13"/>
    <mergeCell ref="G12:G13"/>
    <mergeCell ref="H12:H13"/>
    <mergeCell ref="O12:O13"/>
    <mergeCell ref="P12:P13"/>
    <mergeCell ref="J12:J13"/>
    <mergeCell ref="K12:K13"/>
    <mergeCell ref="L12:L13"/>
    <mergeCell ref="M12:M13"/>
    <mergeCell ref="N12:N13"/>
  </mergeCells>
  <phoneticPr fontId="0" type="noConversion"/>
  <pageMargins left="0.25" right="0.25" top="0.25" bottom="0.25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SAFE12</vt:lpstr>
    </vt:vector>
  </TitlesOfParts>
  <Company>Auburn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pcname</dc:creator>
  <cp:lastModifiedBy>William Moseley</cp:lastModifiedBy>
  <cp:lastPrinted>2025-08-11T21:38:11Z</cp:lastPrinted>
  <dcterms:created xsi:type="dcterms:W3CDTF">1999-04-02T17:21:29Z</dcterms:created>
  <dcterms:modified xsi:type="dcterms:W3CDTF">2025-08-11T23:56:49Z</dcterms:modified>
</cp:coreProperties>
</file>