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mose\Dropbox\SAFE\"/>
    </mc:Choice>
  </mc:AlternateContent>
  <xr:revisionPtr revIDLastSave="0" documentId="13_ncr:1_{A2F1CD6B-6F09-4D55-B695-C0E3D8BBC2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FE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1" l="1"/>
  <c r="G58" i="1"/>
  <c r="E61" i="1"/>
  <c r="E59" i="1"/>
  <c r="E58" i="1"/>
  <c r="G38" i="1"/>
  <c r="Q39" i="1"/>
  <c r="R39" i="1" s="1"/>
  <c r="Q38" i="1"/>
  <c r="R38" i="1" s="1"/>
  <c r="Q45" i="1"/>
  <c r="R45" i="1" s="1"/>
  <c r="Q44" i="1"/>
  <c r="R44" i="1" s="1"/>
  <c r="G44" i="1"/>
  <c r="G53" i="1"/>
  <c r="G41" i="1"/>
  <c r="Q42" i="1"/>
  <c r="R42" i="1" s="1"/>
  <c r="Q41" i="1"/>
  <c r="R41" i="1" s="1"/>
  <c r="G51" i="1"/>
  <c r="Q51" i="1"/>
  <c r="R51" i="1" s="1"/>
  <c r="G26" i="1" l="1"/>
  <c r="G20" i="1"/>
  <c r="G10" i="1"/>
  <c r="G18" i="1"/>
  <c r="Q10" i="1" l="1"/>
  <c r="R10" i="1" s="1"/>
  <c r="Q26" i="1"/>
  <c r="R26" i="1" s="1"/>
  <c r="G55" i="1" l="1"/>
  <c r="Q16" i="1"/>
  <c r="R16" i="1" s="1"/>
  <c r="G16" i="1"/>
  <c r="Q14" i="1"/>
  <c r="R14" i="1" s="1"/>
  <c r="G14" i="1"/>
  <c r="Q22" i="1" l="1"/>
  <c r="R22" i="1" s="1"/>
  <c r="G22" i="1"/>
  <c r="Q53" i="1"/>
  <c r="R53" i="1" s="1"/>
  <c r="Q20" i="1"/>
  <c r="R20" i="1" s="1"/>
  <c r="Q8" i="1"/>
  <c r="R8" i="1" s="1"/>
  <c r="Q12" i="1"/>
  <c r="R12" i="1" s="1"/>
  <c r="Q55" i="1" l="1"/>
  <c r="R55" i="1" s="1"/>
  <c r="Q49" i="1"/>
  <c r="R49" i="1" s="1"/>
  <c r="Q18" i="1"/>
  <c r="R18" i="1" s="1"/>
  <c r="Q24" i="1"/>
  <c r="R24" i="1" s="1"/>
  <c r="N58" i="1" s="1"/>
  <c r="N59" i="1" l="1"/>
  <c r="N61" i="1" s="1"/>
  <c r="G12" i="1" l="1"/>
  <c r="G49" i="1" l="1"/>
  <c r="F59" i="1" l="1"/>
  <c r="K59" i="1"/>
  <c r="G8" i="1"/>
  <c r="G24" i="1" l="1"/>
  <c r="F58" i="1" l="1"/>
  <c r="G61" i="1"/>
  <c r="F61" i="1" s="1"/>
  <c r="K58" i="1"/>
  <c r="K61" i="1" l="1"/>
</calcChain>
</file>

<file path=xl/sharedStrings.xml><?xml version="1.0" encoding="utf-8"?>
<sst xmlns="http://schemas.openxmlformats.org/spreadsheetml/2006/main" count="241" uniqueCount="135">
  <si>
    <t>S</t>
  </si>
  <si>
    <t>Sex</t>
  </si>
  <si>
    <t>H</t>
  </si>
  <si>
    <t>Buyer</t>
  </si>
  <si>
    <t>Breeds</t>
  </si>
  <si>
    <t>Knife</t>
  </si>
  <si>
    <t>Ralgro</t>
  </si>
  <si>
    <r>
      <t xml:space="preserve">Color          </t>
    </r>
    <r>
      <rPr>
        <sz val="7"/>
        <rFont val="Small Fonts"/>
        <family val="2"/>
      </rPr>
      <t>Bl-Rd-ChX</t>
    </r>
  </si>
  <si>
    <t>Group #</t>
  </si>
  <si>
    <t>Ear Imp.</t>
  </si>
  <si>
    <t>Castr-ation</t>
  </si>
  <si>
    <t>N/A</t>
  </si>
  <si>
    <t>1 - Way  ▲ only</t>
  </si>
  <si>
    <t>Wean Date</t>
  </si>
  <si>
    <t>Delivery Date</t>
  </si>
  <si>
    <t>Total     Wt.</t>
  </si>
  <si>
    <t>Del.   Wt.</t>
  </si>
  <si>
    <t>No.     Head</t>
  </si>
  <si>
    <t>Lot    #</t>
  </si>
  <si>
    <t>PRODUCER (SAFE #)</t>
  </si>
  <si>
    <t>STEER TOTALS</t>
  </si>
  <si>
    <t>HEIFER TOTALS</t>
  </si>
  <si>
    <t>SALE TOTALS</t>
  </si>
  <si>
    <t>Special Notes</t>
  </si>
  <si>
    <t>Price   Slide</t>
  </si>
  <si>
    <t>Price       Slide</t>
  </si>
  <si>
    <t>Southwest Georgia Feeder Cattle Marketing Association  (S.A.F.E)</t>
  </si>
  <si>
    <r>
      <t xml:space="preserve">1 - Way </t>
    </r>
    <r>
      <rPr>
        <b/>
        <sz val="8"/>
        <rFont val="Calibri"/>
        <family val="2"/>
      </rPr>
      <t>→</t>
    </r>
    <r>
      <rPr>
        <b/>
        <sz val="8"/>
        <rFont val="Arial"/>
        <family val="2"/>
      </rPr>
      <t xml:space="preserve">   </t>
    </r>
  </si>
  <si>
    <t>AN-SIMM/AN-AN X</t>
  </si>
  <si>
    <t>.</t>
  </si>
  <si>
    <t>ANGUS-ANGUS X</t>
  </si>
  <si>
    <t>4-1A</t>
  </si>
  <si>
    <t>AN-SIMM/AN-COMM</t>
  </si>
  <si>
    <r>
      <t xml:space="preserve">Price </t>
    </r>
    <r>
      <rPr>
        <sz val="10"/>
        <rFont val="Arial"/>
        <family val="2"/>
      </rPr>
      <t>$/cwt</t>
    </r>
  </si>
  <si>
    <t>Jerry Timmons (5)</t>
  </si>
  <si>
    <t>K&amp;P Pyle Farms (28)</t>
  </si>
  <si>
    <t>28-1</t>
  </si>
  <si>
    <t>Windmill Farms (3)</t>
  </si>
  <si>
    <t>K &amp; P Pyle Farms (28)</t>
  </si>
  <si>
    <t>28-2</t>
  </si>
  <si>
    <t>3-1</t>
  </si>
  <si>
    <t xml:space="preserve">● Early County Extension Office - 14415 Magnolia St - Blakely, Georgia 39823● </t>
  </si>
  <si>
    <t>NONE</t>
  </si>
  <si>
    <t>4-2</t>
  </si>
  <si>
    <t>ANG/      SIMMANG-ANG X</t>
  </si>
  <si>
    <t>Tommy Stover (20)</t>
  </si>
  <si>
    <t>20-1</t>
  </si>
  <si>
    <t>20-2</t>
  </si>
  <si>
    <r>
      <t xml:space="preserve">Sloan Walker ( 4 )                                              </t>
    </r>
    <r>
      <rPr>
        <b/>
        <sz val="7"/>
        <rFont val="Arial"/>
        <family val="2"/>
      </rPr>
      <t>***IMI Global***   ***NHTC***   ***Source,Age, AngusVerified***</t>
    </r>
  </si>
  <si>
    <t>1-1</t>
  </si>
  <si>
    <t>5-1A</t>
  </si>
  <si>
    <t xml:space="preserve">Akins Cattle Ent. ( 40 )                             </t>
  </si>
  <si>
    <t>Knife &amp; Band</t>
  </si>
  <si>
    <t>Band</t>
  </si>
  <si>
    <t>AN-BM/ ANX X-BM X</t>
  </si>
  <si>
    <t>Syn-C</t>
  </si>
  <si>
    <t xml:space="preserve">▲slide = $15/cwt (600 wt &amp; 700wt &amp; 800wt)                                                                </t>
  </si>
  <si>
    <t>T E Moye Jr Cattle ( 6 )</t>
  </si>
  <si>
    <t>6-1</t>
  </si>
  <si>
    <t>6/20/2025                                        -                                        82 Days</t>
  </si>
  <si>
    <t>33-00-00</t>
  </si>
  <si>
    <t>40-00-00</t>
  </si>
  <si>
    <t>40-1</t>
  </si>
  <si>
    <t>Millarden Farms ( 30 )</t>
  </si>
  <si>
    <t>30-1</t>
  </si>
  <si>
    <t>ANG/HERE/ANG X</t>
  </si>
  <si>
    <t>ANG / HERE X</t>
  </si>
  <si>
    <t>Last Updated:</t>
  </si>
  <si>
    <t>67-09-00</t>
  </si>
  <si>
    <t>35-00-00</t>
  </si>
  <si>
    <t>30-00-00</t>
  </si>
  <si>
    <t>63-00-00</t>
  </si>
  <si>
    <r>
      <t xml:space="preserve">Aug. 11, 2026 - 6:00 P.M. (Eastern) ●  </t>
    </r>
    <r>
      <rPr>
        <b/>
        <u/>
        <sz val="10"/>
        <rFont val="Tahoma"/>
        <family val="2"/>
      </rPr>
      <t>Sale Conference Call: 1-800-297-9565 (Access Code: 4272747#)</t>
    </r>
  </si>
  <si>
    <t>95-40-00</t>
  </si>
  <si>
    <t>6/1/2026                                        -                                        78 Days</t>
  </si>
  <si>
    <t xml:space="preserve">6/30/2026          -                     77 Days         </t>
  </si>
  <si>
    <t>3-2</t>
  </si>
  <si>
    <t>Sept. 14  - 18</t>
  </si>
  <si>
    <t>59-00-00</t>
  </si>
  <si>
    <t>7/10//2026                                      -                                        65 Days</t>
  </si>
  <si>
    <t>Sept. 10 - 14</t>
  </si>
  <si>
    <t>7/10/2026                                        -                                        64 Days</t>
  </si>
  <si>
    <t>5-2</t>
  </si>
  <si>
    <t>5-1B</t>
  </si>
  <si>
    <t>Sept. 28 - 29</t>
  </si>
  <si>
    <t>Aug. 17 - 21</t>
  </si>
  <si>
    <t>Cedar Head Farms (14)</t>
  </si>
  <si>
    <t>14-1</t>
  </si>
  <si>
    <t>14-2</t>
  </si>
  <si>
    <t>18-1</t>
  </si>
  <si>
    <t>18-2</t>
  </si>
  <si>
    <t>Sept. 17 - 22</t>
  </si>
  <si>
    <t>6/20/2026                                        -                                        100 Days</t>
  </si>
  <si>
    <t>Hillside Farms ( 18 )</t>
  </si>
  <si>
    <t>Jerry Timmons ( 5 )</t>
  </si>
  <si>
    <t>Sept. 22 - 25</t>
  </si>
  <si>
    <t xml:space="preserve">7/28/2026          -                     56 Days         </t>
  </si>
  <si>
    <t>34-00-00</t>
  </si>
  <si>
    <t>Sept. 17 - 23</t>
  </si>
  <si>
    <t>68-00-00</t>
  </si>
  <si>
    <t>Sept. 7 - 10</t>
  </si>
  <si>
    <t>69-00-00</t>
  </si>
  <si>
    <t>36-00-36</t>
  </si>
  <si>
    <t>Sept. 21 - 25</t>
  </si>
  <si>
    <t>45-00-30</t>
  </si>
  <si>
    <t>7/21/2026                                        -                                         70 Days</t>
  </si>
  <si>
    <t>Sept. 20 - 25</t>
  </si>
  <si>
    <t>6/4/2026                                        -                                        110 Days</t>
  </si>
  <si>
    <t>71-00-00</t>
  </si>
  <si>
    <t>Aug. 20 - 28</t>
  </si>
  <si>
    <t xml:space="preserve">5/15/2026          -                     96 Days       </t>
  </si>
  <si>
    <t>Blackwater Cattle ( 60 )</t>
  </si>
  <si>
    <t>60-1</t>
  </si>
  <si>
    <t>Sept. 15 - 18</t>
  </si>
  <si>
    <t>6/15/2026                                        -                                        92 Days</t>
  </si>
  <si>
    <t>Page 2 of 2</t>
  </si>
  <si>
    <t>68-00-02</t>
  </si>
  <si>
    <t>Sept. 28 - Oct. 5</t>
  </si>
  <si>
    <t>Oct. 5 - 9</t>
  </si>
  <si>
    <t>77-00-01</t>
  </si>
  <si>
    <t>58-00-00</t>
  </si>
  <si>
    <t>SIMM/AN-CHAR-SIMM/AN CHAR X</t>
  </si>
  <si>
    <t>36-00-00</t>
  </si>
  <si>
    <t>23-45-15</t>
  </si>
  <si>
    <r>
      <t xml:space="preserve">M J Taylor Farms ( 1 )                                        </t>
    </r>
    <r>
      <rPr>
        <b/>
        <sz val="9"/>
        <rFont val="Arial"/>
        <family val="2"/>
      </rPr>
      <t>**2 Loads</t>
    </r>
  </si>
  <si>
    <t>R ANG / CHAR X</t>
  </si>
  <si>
    <t>80-00-00</t>
  </si>
  <si>
    <t>ANG /     ANG X</t>
  </si>
  <si>
    <t>11.5 Lots</t>
  </si>
  <si>
    <t>5.5 Lots</t>
  </si>
  <si>
    <t>17 Lots</t>
  </si>
  <si>
    <t>Syn-G</t>
  </si>
  <si>
    <t>4/15/2026                                        -                                        159 Days</t>
  </si>
  <si>
    <t>August 10- 5:45 pm</t>
  </si>
  <si>
    <t>Page 1 of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</si>
</sst>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mm/dd/yy;@"/>
  </numFmts>
  <fonts count="27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7"/>
      <name val="Small Fonts"/>
      <family val="2"/>
    </font>
    <font>
      <sz val="12"/>
      <name val="Arial"/>
      <family val="2"/>
    </font>
    <font>
      <sz val="10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b/>
      <sz val="16"/>
      <name val="Tahoma"/>
      <family val="2"/>
    </font>
    <font>
      <b/>
      <i/>
      <sz val="10"/>
      <name val="Tahoma"/>
      <family val="2"/>
    </font>
    <font>
      <i/>
      <sz val="10"/>
      <name val="Tahoma"/>
      <family val="2"/>
    </font>
    <font>
      <i/>
      <sz val="8"/>
      <name val="Tahoma"/>
      <family val="2"/>
    </font>
    <font>
      <b/>
      <u/>
      <sz val="10"/>
      <name val="Tahoma"/>
      <family val="2"/>
    </font>
    <font>
      <sz val="8"/>
      <name val="Arial Narrow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Calibri"/>
      <family val="2"/>
    </font>
    <font>
      <b/>
      <sz val="11"/>
      <name val="Arial"/>
      <family val="2"/>
    </font>
    <font>
      <b/>
      <sz val="8"/>
      <name val="Arial Narrow"/>
      <family val="2"/>
    </font>
    <font>
      <b/>
      <sz val="10"/>
      <name val="Tahoma"/>
      <family val="2"/>
    </font>
    <font>
      <sz val="8.5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2" fillId="2" borderId="5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0" xfId="0" applyFont="1"/>
    <xf numFmtId="0" fontId="7" fillId="3" borderId="0" xfId="0" applyFont="1" applyFill="1"/>
    <xf numFmtId="3" fontId="1" fillId="2" borderId="2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3" fontId="1" fillId="2" borderId="18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3" fontId="1" fillId="4" borderId="2" xfId="0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5" fontId="16" fillId="0" borderId="6" xfId="0" applyNumberFormat="1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center" vertical="center"/>
    </xf>
    <xf numFmtId="3" fontId="16" fillId="0" borderId="21" xfId="0" applyNumberFormat="1" applyFont="1" applyBorder="1" applyAlignment="1">
      <alignment horizontal="center" vertical="center"/>
    </xf>
    <xf numFmtId="3" fontId="1" fillId="4" borderId="2" xfId="0" applyNumberFormat="1" applyFont="1" applyFill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quotePrefix="1" applyFont="1" applyFill="1" applyBorder="1" applyAlignment="1">
      <alignment horizontal="center" vertical="center"/>
    </xf>
    <xf numFmtId="1" fontId="8" fillId="3" borderId="0" xfId="0" applyNumberFormat="1" applyFont="1" applyFill="1" applyAlignment="1">
      <alignment horizontal="center"/>
    </xf>
    <xf numFmtId="1" fontId="7" fillId="3" borderId="0" xfId="0" applyNumberFormat="1" applyFont="1" applyFill="1" applyAlignment="1">
      <alignment horizontal="center"/>
    </xf>
    <xf numFmtId="1" fontId="1" fillId="0" borderId="0" xfId="0" applyNumberFormat="1" applyFont="1" applyAlignment="1">
      <alignment horizontal="center"/>
    </xf>
    <xf numFmtId="164" fontId="22" fillId="0" borderId="12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1" fontId="1" fillId="4" borderId="8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44" fontId="16" fillId="0" borderId="28" xfId="0" applyNumberFormat="1" applyFont="1" applyBorder="1" applyAlignment="1">
      <alignment horizontal="center" vertical="center" wrapText="1"/>
    </xf>
    <xf numFmtId="44" fontId="16" fillId="0" borderId="0" xfId="0" applyNumberFormat="1" applyFont="1" applyAlignment="1">
      <alignment horizontal="center" vertical="center" wrapText="1"/>
    </xf>
    <xf numFmtId="44" fontId="16" fillId="0" borderId="25" xfId="0" applyNumberFormat="1" applyFont="1" applyBorder="1" applyAlignment="1">
      <alignment horizontal="center" vertical="center" wrapText="1"/>
    </xf>
    <xf numFmtId="44" fontId="1" fillId="0" borderId="0" xfId="0" applyNumberFormat="1" applyFont="1" applyAlignment="1">
      <alignment horizontal="center"/>
    </xf>
    <xf numFmtId="44" fontId="4" fillId="3" borderId="0" xfId="0" applyNumberFormat="1" applyFont="1" applyFill="1" applyAlignment="1">
      <alignment horizontal="center"/>
    </xf>
    <xf numFmtId="44" fontId="1" fillId="3" borderId="0" xfId="0" applyNumberFormat="1" applyFont="1" applyFill="1" applyAlignment="1">
      <alignment horizontal="center"/>
    </xf>
    <xf numFmtId="44" fontId="16" fillId="0" borderId="10" xfId="0" applyNumberFormat="1" applyFont="1" applyBorder="1" applyAlignment="1">
      <alignment horizontal="center" vertical="center" wrapText="1"/>
    </xf>
    <xf numFmtId="44" fontId="1" fillId="2" borderId="2" xfId="0" applyNumberFormat="1" applyFont="1" applyFill="1" applyBorder="1" applyAlignment="1">
      <alignment horizontal="center" vertical="center"/>
    </xf>
    <xf numFmtId="44" fontId="1" fillId="4" borderId="2" xfId="0" applyNumberFormat="1" applyFont="1" applyFill="1" applyBorder="1" applyAlignment="1">
      <alignment horizontal="center" vertical="center"/>
    </xf>
    <xf numFmtId="44" fontId="1" fillId="2" borderId="18" xfId="0" applyNumberFormat="1" applyFont="1" applyFill="1" applyBorder="1" applyAlignment="1">
      <alignment horizontal="center" vertical="center"/>
    </xf>
    <xf numFmtId="0" fontId="22" fillId="3" borderId="0" xfId="0" applyFont="1" applyFill="1"/>
    <xf numFmtId="0" fontId="10" fillId="3" borderId="0" xfId="0" applyFont="1" applyFill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8" xfId="0" quotePrefix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4" fontId="1" fillId="2" borderId="16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1" fillId="3" borderId="0" xfId="0" applyFont="1" applyFill="1" applyAlignment="1">
      <alignment horizontal="right" vertical="center"/>
    </xf>
    <xf numFmtId="0" fontId="12" fillId="3" borderId="0" xfId="0" applyFont="1" applyFill="1" applyAlignment="1">
      <alignment horizontal="right" vertical="center"/>
    </xf>
    <xf numFmtId="22" fontId="13" fillId="3" borderId="0" xfId="0" quotePrefix="1" applyNumberFormat="1" applyFont="1" applyFill="1" applyAlignment="1">
      <alignment horizontal="center" vertical="top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20" fillId="0" borderId="27" xfId="0" quotePrefix="1" applyFont="1" applyBorder="1" applyAlignment="1">
      <alignment horizontal="center" vertical="center" wrapText="1"/>
    </xf>
    <xf numFmtId="0" fontId="20" fillId="0" borderId="30" xfId="0" quotePrefix="1" applyFont="1" applyBorder="1" applyAlignment="1">
      <alignment horizontal="center" vertical="center" wrapText="1"/>
    </xf>
    <xf numFmtId="0" fontId="20" fillId="0" borderId="24" xfId="0" quotePrefix="1" applyFont="1" applyBorder="1" applyAlignment="1">
      <alignment horizontal="center" vertical="center" wrapText="1"/>
    </xf>
    <xf numFmtId="164" fontId="15" fillId="0" borderId="27" xfId="0" applyNumberFormat="1" applyFont="1" applyBorder="1" applyAlignment="1">
      <alignment horizontal="center" vertical="center" wrapText="1"/>
    </xf>
    <xf numFmtId="164" fontId="15" fillId="0" borderId="28" xfId="0" applyNumberFormat="1" applyFont="1" applyBorder="1" applyAlignment="1">
      <alignment horizontal="center" vertical="center" wrapText="1"/>
    </xf>
    <xf numFmtId="164" fontId="15" fillId="0" borderId="29" xfId="0" applyNumberFormat="1" applyFont="1" applyBorder="1" applyAlignment="1">
      <alignment horizontal="center" vertical="center" wrapText="1"/>
    </xf>
    <xf numFmtId="164" fontId="15" fillId="0" borderId="24" xfId="0" applyNumberFormat="1" applyFont="1" applyBorder="1" applyAlignment="1">
      <alignment horizontal="center" vertical="center" wrapText="1"/>
    </xf>
    <xf numFmtId="164" fontId="15" fillId="0" borderId="25" xfId="0" applyNumberFormat="1" applyFont="1" applyBorder="1" applyAlignment="1">
      <alignment horizontal="center" vertical="center" wrapText="1"/>
    </xf>
    <xf numFmtId="164" fontId="15" fillId="0" borderId="26" xfId="0" applyNumberFormat="1" applyFont="1" applyBorder="1" applyAlignment="1">
      <alignment horizontal="center" vertical="center" wrapText="1"/>
    </xf>
    <xf numFmtId="164" fontId="21" fillId="0" borderId="35" xfId="0" applyNumberFormat="1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6" fillId="0" borderId="3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164" fontId="16" fillId="0" borderId="35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0" borderId="37" xfId="0" applyNumberFormat="1" applyFont="1" applyBorder="1" applyAlignment="1">
      <alignment horizontal="center" vertical="center"/>
    </xf>
    <xf numFmtId="164" fontId="16" fillId="0" borderId="39" xfId="0" applyNumberFormat="1" applyFont="1" applyBorder="1" applyAlignment="1">
      <alignment horizontal="center" vertical="center"/>
    </xf>
    <xf numFmtId="164" fontId="16" fillId="0" borderId="38" xfId="0" applyNumberFormat="1" applyFont="1" applyBorder="1" applyAlignment="1">
      <alignment horizontal="center" vertical="center"/>
    </xf>
    <xf numFmtId="164" fontId="16" fillId="0" borderId="33" xfId="0" applyNumberFormat="1" applyFont="1" applyBorder="1" applyAlignment="1">
      <alignment horizontal="center" vertical="center"/>
    </xf>
    <xf numFmtId="164" fontId="16" fillId="0" borderId="40" xfId="0" applyNumberFormat="1" applyFont="1" applyBorder="1" applyAlignment="1">
      <alignment horizontal="center" vertical="center"/>
    </xf>
    <xf numFmtId="164" fontId="16" fillId="0" borderId="34" xfId="0" applyNumberFormat="1" applyFont="1" applyBorder="1" applyAlignment="1">
      <alignment horizontal="center" vertical="center"/>
    </xf>
    <xf numFmtId="0" fontId="16" fillId="0" borderId="35" xfId="0" quotePrefix="1" applyFont="1" applyBorder="1" applyAlignment="1">
      <alignment horizontal="center" vertical="center"/>
    </xf>
    <xf numFmtId="0" fontId="16" fillId="0" borderId="36" xfId="0" quotePrefix="1" applyFont="1" applyBorder="1" applyAlignment="1">
      <alignment horizontal="center" vertical="center"/>
    </xf>
    <xf numFmtId="164" fontId="16" fillId="0" borderId="33" xfId="0" quotePrefix="1" applyNumberFormat="1" applyFont="1" applyBorder="1" applyAlignment="1">
      <alignment horizontal="center" vertical="center"/>
    </xf>
    <xf numFmtId="0" fontId="16" fillId="0" borderId="34" xfId="0" quotePrefix="1" applyFont="1" applyBorder="1" applyAlignment="1">
      <alignment horizontal="center" vertical="center"/>
    </xf>
    <xf numFmtId="164" fontId="16" fillId="0" borderId="37" xfId="0" quotePrefix="1" applyNumberFormat="1" applyFont="1" applyBorder="1" applyAlignment="1">
      <alignment horizontal="center" vertical="center"/>
    </xf>
    <xf numFmtId="164" fontId="16" fillId="0" borderId="38" xfId="0" quotePrefix="1" applyNumberFormat="1" applyFont="1" applyBorder="1" applyAlignment="1">
      <alignment horizontal="center" vertical="center"/>
    </xf>
    <xf numFmtId="0" fontId="1" fillId="0" borderId="3" xfId="0" quotePrefix="1" applyFont="1" applyFill="1" applyBorder="1" applyAlignment="1">
      <alignment horizontal="center" vertical="center" wrapText="1"/>
    </xf>
    <xf numFmtId="0" fontId="1" fillId="0" borderId="3" xfId="0" quotePrefix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3" fontId="2" fillId="0" borderId="16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0" fontId="1" fillId="0" borderId="14" xfId="0" quotePrefix="1" applyFont="1" applyFill="1" applyBorder="1" applyAlignment="1">
      <alignment horizontal="center" vertical="center"/>
    </xf>
    <xf numFmtId="3" fontId="1" fillId="0" borderId="22" xfId="0" applyNumberFormat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16" xfId="0" quotePrefix="1" applyFont="1" applyFill="1" applyBorder="1" applyAlignment="1">
      <alignment horizontal="center" vertical="center"/>
    </xf>
    <xf numFmtId="16" fontId="2" fillId="0" borderId="3" xfId="0" quotePrefix="1" applyNumberFormat="1" applyFont="1" applyFill="1" applyBorder="1" applyAlignment="1">
      <alignment horizontal="center" vertical="center"/>
    </xf>
    <xf numFmtId="44" fontId="1" fillId="0" borderId="7" xfId="0" applyNumberFormat="1" applyFont="1" applyFill="1" applyBorder="1" applyAlignment="1">
      <alignment horizontal="center" vertical="center" wrapText="1"/>
    </xf>
    <xf numFmtId="1" fontId="4" fillId="0" borderId="45" xfId="0" applyNumberFormat="1" applyFont="1" applyFill="1" applyBorder="1" applyAlignment="1">
      <alignment horizontal="center" vertical="center"/>
    </xf>
    <xf numFmtId="44" fontId="2" fillId="0" borderId="0" xfId="0" applyNumberFormat="1" applyFont="1" applyFill="1" applyAlignment="1">
      <alignment vertical="center"/>
    </xf>
    <xf numFmtId="0" fontId="0" fillId="0" borderId="0" xfId="0" applyFill="1"/>
    <xf numFmtId="0" fontId="2" fillId="0" borderId="20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quotePrefix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6" fontId="2" fillId="0" borderId="1" xfId="0" quotePrefix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65" fontId="1" fillId="0" borderId="1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1" fontId="4" fillId="0" borderId="4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4" fontId="1" fillId="0" borderId="16" xfId="0" applyNumberFormat="1" applyFont="1" applyFill="1" applyBorder="1" applyAlignment="1">
      <alignment horizontal="center" vertical="center" wrapText="1"/>
    </xf>
    <xf numFmtId="1" fontId="4" fillId="0" borderId="44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44" fontId="1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5" fillId="0" borderId="0" xfId="0" applyFont="1" applyFill="1"/>
    <xf numFmtId="0" fontId="1" fillId="0" borderId="0" xfId="0" applyFont="1" applyFill="1"/>
    <xf numFmtId="0" fontId="2" fillId="0" borderId="0" xfId="0" applyFont="1" applyFill="1"/>
    <xf numFmtId="16" fontId="2" fillId="0" borderId="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0" fontId="1" fillId="0" borderId="3" xfId="0" quotePrefix="1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/>
    </xf>
    <xf numFmtId="0" fontId="1" fillId="0" borderId="16" xfId="0" quotePrefix="1" applyFont="1" applyFill="1" applyBorder="1" applyAlignment="1">
      <alignment horizontal="center" vertical="center"/>
    </xf>
    <xf numFmtId="165" fontId="1" fillId="0" borderId="16" xfId="0" applyNumberFormat="1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1" fontId="4" fillId="0" borderId="42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16" fontId="2" fillId="0" borderId="16" xfId="0" quotePrefix="1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" fontId="4" fillId="0" borderId="42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16" fontId="0" fillId="0" borderId="0" xfId="0" applyNumberFormat="1" applyFill="1"/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7"/>
  <sheetViews>
    <sheetView tabSelected="1" zoomScaleNormal="100" workbookViewId="0">
      <selection activeCell="A2" sqref="A2:N2"/>
    </sheetView>
  </sheetViews>
  <sheetFormatPr defaultRowHeight="12.75" x14ac:dyDescent="0.2"/>
  <cols>
    <col min="1" max="1" width="24" customWidth="1"/>
    <col min="2" max="2" width="3.28515625" style="61" customWidth="1"/>
    <col min="3" max="3" width="5.5703125" style="61" customWidth="1"/>
    <col min="4" max="4" width="3.85546875" style="61" customWidth="1"/>
    <col min="5" max="5" width="4.85546875" style="61" customWidth="1"/>
    <col min="6" max="6" width="4.7109375" style="61" customWidth="1"/>
    <col min="7" max="7" width="8" style="61" customWidth="1"/>
    <col min="8" max="8" width="9.85546875" style="61" customWidth="1"/>
    <col min="9" max="9" width="8.42578125" style="61" customWidth="1"/>
    <col min="10" max="10" width="8.85546875" style="61" customWidth="1"/>
    <col min="11" max="11" width="9" style="61" customWidth="1"/>
    <col min="12" max="12" width="6.42578125" style="61" customWidth="1"/>
    <col min="13" max="13" width="5.7109375" style="61" customWidth="1"/>
    <col min="14" max="14" width="5.42578125" style="72" customWidth="1"/>
    <col min="15" max="15" width="9.5703125" style="47" customWidth="1"/>
    <col min="16" max="16" width="8.85546875" style="36" customWidth="1"/>
    <col min="17" max="17" width="10.85546875" style="148" customWidth="1"/>
    <col min="18" max="18" width="12.42578125" style="148" customWidth="1"/>
    <col min="19" max="19" width="11" style="148" bestFit="1" customWidth="1"/>
    <col min="20" max="16384" width="9.140625" style="148"/>
  </cols>
  <sheetData>
    <row r="1" spans="1:18" s="168" customFormat="1" ht="4.9000000000000004" customHeight="1" x14ac:dyDescent="0.2">
      <c r="A1" s="7"/>
      <c r="B1" s="69"/>
      <c r="C1" s="59"/>
      <c r="D1" s="59"/>
      <c r="E1" s="59"/>
      <c r="F1" s="69"/>
      <c r="G1" s="69"/>
      <c r="H1" s="55"/>
      <c r="I1" s="70"/>
      <c r="J1" s="59"/>
      <c r="K1" s="69"/>
      <c r="L1" s="69"/>
      <c r="M1" s="69"/>
      <c r="N1" s="69"/>
      <c r="O1" s="48"/>
      <c r="P1" s="34"/>
    </row>
    <row r="2" spans="1:18" s="168" customFormat="1" ht="24" customHeight="1" x14ac:dyDescent="0.2">
      <c r="A2" s="79" t="s">
        <v>26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6" t="s">
        <v>134</v>
      </c>
      <c r="P2" s="77"/>
    </row>
    <row r="3" spans="1:18" s="169" customFormat="1" ht="24" customHeight="1" x14ac:dyDescent="0.2">
      <c r="A3" s="54" t="s">
        <v>72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81" t="s">
        <v>67</v>
      </c>
      <c r="P3" s="82"/>
    </row>
    <row r="4" spans="1:18" s="170" customFormat="1" ht="24" customHeight="1" x14ac:dyDescent="0.2">
      <c r="A4" s="80" t="s">
        <v>41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78" t="s">
        <v>133</v>
      </c>
      <c r="P4" s="78"/>
    </row>
    <row r="5" spans="1:18" s="170" customFormat="1" ht="4.9000000000000004" customHeight="1" thickBot="1" x14ac:dyDescent="0.25">
      <c r="A5" s="8"/>
      <c r="B5" s="71"/>
      <c r="C5" s="60"/>
      <c r="D5" s="60"/>
      <c r="E5" s="60"/>
      <c r="F5" s="71"/>
      <c r="G5" s="71"/>
      <c r="H5" s="59"/>
      <c r="I5" s="60"/>
      <c r="J5" s="60"/>
      <c r="K5" s="71"/>
      <c r="L5" s="71"/>
      <c r="M5" s="71"/>
      <c r="N5" s="71"/>
      <c r="O5" s="49"/>
      <c r="P5" s="35"/>
    </row>
    <row r="6" spans="1:18" s="171" customFormat="1" ht="30" customHeight="1" thickTop="1" thickBot="1" x14ac:dyDescent="0.25">
      <c r="A6" s="5" t="s">
        <v>19</v>
      </c>
      <c r="B6" s="4" t="s">
        <v>18</v>
      </c>
      <c r="C6" s="4" t="s">
        <v>8</v>
      </c>
      <c r="D6" s="6" t="s">
        <v>1</v>
      </c>
      <c r="E6" s="4" t="s">
        <v>17</v>
      </c>
      <c r="F6" s="4" t="s">
        <v>16</v>
      </c>
      <c r="G6" s="4" t="s">
        <v>15</v>
      </c>
      <c r="H6" s="4" t="s">
        <v>14</v>
      </c>
      <c r="I6" s="4" t="s">
        <v>7</v>
      </c>
      <c r="J6" s="6" t="s">
        <v>4</v>
      </c>
      <c r="K6" s="4" t="s">
        <v>13</v>
      </c>
      <c r="L6" s="4" t="s">
        <v>10</v>
      </c>
      <c r="M6" s="4" t="s">
        <v>9</v>
      </c>
      <c r="N6" s="4" t="s">
        <v>24</v>
      </c>
      <c r="O6" s="50" t="s">
        <v>33</v>
      </c>
      <c r="P6" s="37" t="s">
        <v>3</v>
      </c>
    </row>
    <row r="7" spans="1:18" s="171" customFormat="1" ht="4.9000000000000004" customHeight="1" thickBot="1" x14ac:dyDescent="0.25">
      <c r="A7" s="1"/>
      <c r="B7" s="2"/>
      <c r="C7" s="2"/>
      <c r="D7" s="2"/>
      <c r="E7" s="2"/>
      <c r="F7" s="2"/>
      <c r="G7" s="3"/>
      <c r="H7" s="62"/>
      <c r="I7" s="63"/>
      <c r="J7" s="62"/>
      <c r="K7" s="9"/>
      <c r="L7" s="9"/>
      <c r="M7" s="9"/>
      <c r="N7" s="14"/>
      <c r="O7" s="51"/>
      <c r="P7" s="42"/>
    </row>
    <row r="8" spans="1:18" s="163" customFormat="1" ht="38.450000000000003" customHeight="1" thickBot="1" x14ac:dyDescent="0.25">
      <c r="A8" s="137" t="s">
        <v>48</v>
      </c>
      <c r="B8" s="131">
        <v>1</v>
      </c>
      <c r="C8" s="138" t="s">
        <v>31</v>
      </c>
      <c r="D8" s="138" t="s">
        <v>0</v>
      </c>
      <c r="E8" s="138">
        <v>55</v>
      </c>
      <c r="F8" s="138">
        <v>925</v>
      </c>
      <c r="G8" s="139">
        <f>E8*F8</f>
        <v>50875</v>
      </c>
      <c r="H8" s="156" t="s">
        <v>77</v>
      </c>
      <c r="I8" s="140" t="s">
        <v>78</v>
      </c>
      <c r="J8" s="133" t="s">
        <v>30</v>
      </c>
      <c r="K8" s="158" t="s">
        <v>79</v>
      </c>
      <c r="L8" s="126" t="s">
        <v>5</v>
      </c>
      <c r="M8" s="141" t="s">
        <v>42</v>
      </c>
      <c r="N8" s="136" t="s">
        <v>12</v>
      </c>
      <c r="O8" s="164"/>
      <c r="P8" s="165"/>
      <c r="Q8" s="147">
        <f>F8*O8/100</f>
        <v>0</v>
      </c>
      <c r="R8" s="147">
        <f>Q8*E8</f>
        <v>0</v>
      </c>
    </row>
    <row r="9" spans="1:18" s="171" customFormat="1" ht="4.9000000000000004" customHeight="1" thickBot="1" x14ac:dyDescent="0.25">
      <c r="A9" s="1"/>
      <c r="B9" s="2"/>
      <c r="C9" s="2"/>
      <c r="D9" s="2"/>
      <c r="E9" s="2"/>
      <c r="F9" s="2"/>
      <c r="G9" s="3"/>
      <c r="H9" s="62"/>
      <c r="I9" s="63"/>
      <c r="J9" s="62"/>
      <c r="K9" s="9"/>
      <c r="L9" s="9"/>
      <c r="M9" s="9"/>
      <c r="N9" s="14"/>
      <c r="O9" s="51"/>
      <c r="P9" s="42"/>
    </row>
    <row r="10" spans="1:18" s="163" customFormat="1" ht="38.450000000000003" customHeight="1" thickBot="1" x14ac:dyDescent="0.25">
      <c r="A10" s="149" t="s">
        <v>51</v>
      </c>
      <c r="B10" s="131">
        <v>2</v>
      </c>
      <c r="C10" s="144" t="s">
        <v>62</v>
      </c>
      <c r="D10" s="131" t="s">
        <v>0</v>
      </c>
      <c r="E10" s="131">
        <v>59</v>
      </c>
      <c r="F10" s="131">
        <v>860</v>
      </c>
      <c r="G10" s="132">
        <f>E10*F10</f>
        <v>50740</v>
      </c>
      <c r="H10" s="142" t="s">
        <v>109</v>
      </c>
      <c r="I10" s="123" t="s">
        <v>108</v>
      </c>
      <c r="J10" s="133" t="s">
        <v>28</v>
      </c>
      <c r="K10" s="125" t="s">
        <v>110</v>
      </c>
      <c r="L10" s="190" t="s">
        <v>52</v>
      </c>
      <c r="M10" s="135" t="s">
        <v>6</v>
      </c>
      <c r="N10" s="136" t="s">
        <v>12</v>
      </c>
      <c r="O10" s="145"/>
      <c r="P10" s="166"/>
      <c r="Q10" s="147">
        <f>F10*O10/100</f>
        <v>0</v>
      </c>
      <c r="R10" s="147">
        <f>Q10*E10</f>
        <v>0</v>
      </c>
    </row>
    <row r="11" spans="1:18" s="171" customFormat="1" ht="4.9000000000000004" customHeight="1" thickBot="1" x14ac:dyDescent="0.25">
      <c r="A11" s="1"/>
      <c r="B11" s="2"/>
      <c r="C11" s="2"/>
      <c r="D11" s="2"/>
      <c r="E11" s="2"/>
      <c r="F11" s="2"/>
      <c r="G11" s="3"/>
      <c r="H11" s="62"/>
      <c r="I11" s="63"/>
      <c r="J11" s="62"/>
      <c r="K11" s="9"/>
      <c r="L11" s="9"/>
      <c r="M11" s="9"/>
      <c r="N11" s="14"/>
      <c r="O11" s="51"/>
      <c r="P11" s="42"/>
    </row>
    <row r="12" spans="1:18" s="163" customFormat="1" ht="38.450000000000003" customHeight="1" thickBot="1" x14ac:dyDescent="0.25">
      <c r="A12" s="149" t="s">
        <v>34</v>
      </c>
      <c r="B12" s="131">
        <v>3</v>
      </c>
      <c r="C12" s="144" t="s">
        <v>50</v>
      </c>
      <c r="D12" s="131" t="s">
        <v>0</v>
      </c>
      <c r="E12" s="131">
        <v>58</v>
      </c>
      <c r="F12" s="131">
        <v>840</v>
      </c>
      <c r="G12" s="132">
        <f>E12*F12</f>
        <v>48720</v>
      </c>
      <c r="H12" s="123" t="s">
        <v>80</v>
      </c>
      <c r="I12" s="123" t="s">
        <v>120</v>
      </c>
      <c r="J12" s="133" t="s">
        <v>28</v>
      </c>
      <c r="K12" s="125" t="s">
        <v>81</v>
      </c>
      <c r="L12" s="134" t="s">
        <v>5</v>
      </c>
      <c r="M12" s="135" t="s">
        <v>6</v>
      </c>
      <c r="N12" s="136" t="s">
        <v>12</v>
      </c>
      <c r="O12" s="145"/>
      <c r="P12" s="166"/>
      <c r="Q12" s="147">
        <f>F12*O12/100</f>
        <v>0</v>
      </c>
      <c r="R12" s="147">
        <f>Q12*E12</f>
        <v>0</v>
      </c>
    </row>
    <row r="13" spans="1:18" s="171" customFormat="1" ht="4.9000000000000004" customHeight="1" thickBot="1" x14ac:dyDescent="0.25">
      <c r="A13" s="1"/>
      <c r="B13" s="2"/>
      <c r="C13" s="2"/>
      <c r="D13" s="2"/>
      <c r="E13" s="2"/>
      <c r="F13" s="2"/>
      <c r="G13" s="3"/>
      <c r="H13" s="62"/>
      <c r="I13" s="63"/>
      <c r="J13" s="62"/>
      <c r="K13" s="9"/>
      <c r="L13" s="9"/>
      <c r="M13" s="9"/>
      <c r="N13" s="14"/>
      <c r="O13" s="51"/>
      <c r="P13" s="42"/>
    </row>
    <row r="14" spans="1:18" s="163" customFormat="1" ht="38.450000000000003" customHeight="1" thickBot="1" x14ac:dyDescent="0.25">
      <c r="A14" s="149" t="s">
        <v>124</v>
      </c>
      <c r="B14" s="131">
        <v>4</v>
      </c>
      <c r="C14" s="144" t="s">
        <v>49</v>
      </c>
      <c r="D14" s="131" t="s">
        <v>0</v>
      </c>
      <c r="E14" s="131">
        <v>122</v>
      </c>
      <c r="F14" s="131">
        <v>825</v>
      </c>
      <c r="G14" s="132">
        <f>E14*F14</f>
        <v>100650</v>
      </c>
      <c r="H14" s="142" t="s">
        <v>85</v>
      </c>
      <c r="I14" s="123" t="s">
        <v>73</v>
      </c>
      <c r="J14" s="133" t="s">
        <v>54</v>
      </c>
      <c r="K14" s="125" t="s">
        <v>74</v>
      </c>
      <c r="L14" s="134" t="s">
        <v>5</v>
      </c>
      <c r="M14" s="135" t="s">
        <v>6</v>
      </c>
      <c r="N14" s="136" t="s">
        <v>12</v>
      </c>
      <c r="O14" s="145"/>
      <c r="P14" s="166"/>
      <c r="Q14" s="147">
        <f>F14*O14/100</f>
        <v>0</v>
      </c>
      <c r="R14" s="147">
        <f>Q14*E14</f>
        <v>0</v>
      </c>
    </row>
    <row r="15" spans="1:18" s="171" customFormat="1" ht="4.9000000000000004" customHeight="1" thickBot="1" x14ac:dyDescent="0.25">
      <c r="A15" s="1"/>
      <c r="B15" s="2"/>
      <c r="C15" s="2"/>
      <c r="D15" s="2"/>
      <c r="E15" s="2"/>
      <c r="F15" s="2"/>
      <c r="G15" s="3"/>
      <c r="H15" s="62"/>
      <c r="I15" s="63"/>
      <c r="J15" s="62"/>
      <c r="K15" s="9"/>
      <c r="L15" s="9"/>
      <c r="M15" s="9"/>
      <c r="N15" s="14"/>
      <c r="O15" s="51"/>
      <c r="P15" s="42"/>
    </row>
    <row r="16" spans="1:18" s="163" customFormat="1" ht="38.450000000000003" customHeight="1" thickBot="1" x14ac:dyDescent="0.25">
      <c r="A16" s="149" t="s">
        <v>57</v>
      </c>
      <c r="B16" s="131">
        <v>5</v>
      </c>
      <c r="C16" s="144" t="s">
        <v>58</v>
      </c>
      <c r="D16" s="131" t="s">
        <v>0</v>
      </c>
      <c r="E16" s="131">
        <v>61</v>
      </c>
      <c r="F16" s="131">
        <v>825</v>
      </c>
      <c r="G16" s="132">
        <f>E16*F16</f>
        <v>50325</v>
      </c>
      <c r="H16" s="142" t="s">
        <v>85</v>
      </c>
      <c r="I16" s="123" t="s">
        <v>68</v>
      </c>
      <c r="J16" s="133" t="s">
        <v>28</v>
      </c>
      <c r="K16" s="125" t="s">
        <v>59</v>
      </c>
      <c r="L16" s="134" t="s">
        <v>5</v>
      </c>
      <c r="M16" s="135" t="s">
        <v>42</v>
      </c>
      <c r="N16" s="136" t="s">
        <v>12</v>
      </c>
      <c r="O16" s="145"/>
      <c r="P16" s="166"/>
      <c r="Q16" s="147">
        <f>F16*O16/100</f>
        <v>0</v>
      </c>
      <c r="R16" s="147">
        <f>Q16*E16</f>
        <v>0</v>
      </c>
    </row>
    <row r="17" spans="1:22" s="171" customFormat="1" ht="4.9000000000000004" customHeight="1" thickBot="1" x14ac:dyDescent="0.25">
      <c r="A17" s="1"/>
      <c r="B17" s="2"/>
      <c r="C17" s="2"/>
      <c r="D17" s="2"/>
      <c r="E17" s="2"/>
      <c r="F17" s="2"/>
      <c r="G17" s="3"/>
      <c r="H17" s="62"/>
      <c r="I17" s="63"/>
      <c r="J17" s="62"/>
      <c r="K17" s="9"/>
      <c r="L17" s="9"/>
      <c r="M17" s="9"/>
      <c r="N17" s="14"/>
      <c r="O17" s="51"/>
      <c r="P17" s="42"/>
    </row>
    <row r="18" spans="1:22" s="163" customFormat="1" ht="38.450000000000003" customHeight="1" thickBot="1" x14ac:dyDescent="0.25">
      <c r="A18" s="149" t="s">
        <v>37</v>
      </c>
      <c r="B18" s="131">
        <v>6</v>
      </c>
      <c r="C18" s="131" t="s">
        <v>40</v>
      </c>
      <c r="D18" s="131" t="s">
        <v>0</v>
      </c>
      <c r="E18" s="131">
        <v>68</v>
      </c>
      <c r="F18" s="131">
        <v>745</v>
      </c>
      <c r="G18" s="132">
        <f>E18*F18</f>
        <v>50660</v>
      </c>
      <c r="H18" s="123" t="s">
        <v>98</v>
      </c>
      <c r="I18" s="123" t="s">
        <v>99</v>
      </c>
      <c r="J18" s="133" t="s">
        <v>66</v>
      </c>
      <c r="K18" s="125" t="s">
        <v>75</v>
      </c>
      <c r="L18" s="134" t="s">
        <v>5</v>
      </c>
      <c r="M18" s="135" t="s">
        <v>55</v>
      </c>
      <c r="N18" s="136" t="s">
        <v>12</v>
      </c>
      <c r="O18" s="145"/>
      <c r="P18" s="166"/>
      <c r="Q18" s="147">
        <f>F18*O18/100</f>
        <v>0</v>
      </c>
      <c r="R18" s="147">
        <f>Q18*E18</f>
        <v>0</v>
      </c>
    </row>
    <row r="19" spans="1:22" s="171" customFormat="1" ht="4.9000000000000004" customHeight="1" thickBot="1" x14ac:dyDescent="0.25">
      <c r="A19" s="1"/>
      <c r="B19" s="2"/>
      <c r="C19" s="2"/>
      <c r="D19" s="2"/>
      <c r="E19" s="2"/>
      <c r="F19" s="2"/>
      <c r="G19" s="3"/>
      <c r="H19" s="62"/>
      <c r="I19" s="63"/>
      <c r="J19" s="62"/>
      <c r="K19" s="9"/>
      <c r="L19" s="9"/>
      <c r="M19" s="9"/>
      <c r="N19" s="14"/>
      <c r="O19" s="51"/>
      <c r="P19" s="42"/>
    </row>
    <row r="20" spans="1:22" s="163" customFormat="1" ht="38.450000000000003" customHeight="1" thickBot="1" x14ac:dyDescent="0.25">
      <c r="A20" s="137" t="s">
        <v>111</v>
      </c>
      <c r="B20" s="131">
        <v>7</v>
      </c>
      <c r="C20" s="138" t="s">
        <v>112</v>
      </c>
      <c r="D20" s="138" t="s">
        <v>0</v>
      </c>
      <c r="E20" s="138">
        <v>69</v>
      </c>
      <c r="F20" s="138">
        <v>725</v>
      </c>
      <c r="G20" s="139">
        <f>E20*F20</f>
        <v>50025</v>
      </c>
      <c r="H20" s="123" t="s">
        <v>113</v>
      </c>
      <c r="I20" s="140" t="s">
        <v>123</v>
      </c>
      <c r="J20" s="133" t="s">
        <v>125</v>
      </c>
      <c r="K20" s="125" t="s">
        <v>114</v>
      </c>
      <c r="L20" s="126" t="s">
        <v>5</v>
      </c>
      <c r="M20" s="141" t="s">
        <v>6</v>
      </c>
      <c r="N20" s="136" t="s">
        <v>12</v>
      </c>
      <c r="O20" s="164"/>
      <c r="P20" s="165"/>
      <c r="Q20" s="147">
        <f>F20*O20/100</f>
        <v>0</v>
      </c>
      <c r="R20" s="147">
        <f>Q20*E20</f>
        <v>0</v>
      </c>
    </row>
    <row r="21" spans="1:22" s="171" customFormat="1" ht="4.9000000000000004" customHeight="1" thickBot="1" x14ac:dyDescent="0.25">
      <c r="A21" s="1"/>
      <c r="B21" s="2"/>
      <c r="C21" s="2"/>
      <c r="D21" s="2"/>
      <c r="E21" s="2"/>
      <c r="F21" s="2"/>
      <c r="G21" s="3"/>
      <c r="H21" s="62"/>
      <c r="I21" s="63"/>
      <c r="J21" s="62"/>
      <c r="K21" s="9"/>
      <c r="L21" s="9"/>
      <c r="M21" s="9"/>
      <c r="N21" s="14"/>
      <c r="O21" s="51"/>
      <c r="P21" s="42"/>
    </row>
    <row r="22" spans="1:22" s="153" customFormat="1" ht="38.450000000000003" customHeight="1" thickBot="1" x14ac:dyDescent="0.25">
      <c r="A22" s="149" t="s">
        <v>86</v>
      </c>
      <c r="B22" s="150">
        <v>8</v>
      </c>
      <c r="C22" s="151" t="s">
        <v>87</v>
      </c>
      <c r="D22" s="150" t="s">
        <v>0</v>
      </c>
      <c r="E22" s="150">
        <v>72</v>
      </c>
      <c r="F22" s="150">
        <v>700</v>
      </c>
      <c r="G22" s="152">
        <f>E22*F22</f>
        <v>50400</v>
      </c>
      <c r="H22" s="142" t="s">
        <v>103</v>
      </c>
      <c r="I22" s="123" t="s">
        <v>102</v>
      </c>
      <c r="J22" s="193" t="s">
        <v>121</v>
      </c>
      <c r="K22" s="125" t="s">
        <v>132</v>
      </c>
      <c r="L22" s="126" t="s">
        <v>5</v>
      </c>
      <c r="M22" s="127" t="s">
        <v>131</v>
      </c>
      <c r="N22" s="136" t="s">
        <v>12</v>
      </c>
      <c r="O22" s="167"/>
      <c r="P22" s="146"/>
      <c r="Q22" s="147">
        <f>F22*O22/100</f>
        <v>0</v>
      </c>
      <c r="R22" s="147">
        <f>Q22*E22</f>
        <v>0</v>
      </c>
    </row>
    <row r="23" spans="1:22" s="171" customFormat="1" ht="4.9000000000000004" customHeight="1" thickBot="1" x14ac:dyDescent="0.25">
      <c r="A23" s="1"/>
      <c r="B23" s="2"/>
      <c r="C23" s="2"/>
      <c r="D23" s="2"/>
      <c r="E23" s="2"/>
      <c r="F23" s="2"/>
      <c r="G23" s="3"/>
      <c r="H23" s="62"/>
      <c r="I23" s="63"/>
      <c r="J23" s="62"/>
      <c r="K23" s="9"/>
      <c r="L23" s="9"/>
      <c r="M23" s="9"/>
      <c r="N23" s="14"/>
      <c r="O23" s="73"/>
      <c r="P23" s="42"/>
    </row>
    <row r="24" spans="1:22" s="171" customFormat="1" ht="38.450000000000003" customHeight="1" thickBot="1" x14ac:dyDescent="0.25">
      <c r="A24" s="185" t="s">
        <v>35</v>
      </c>
      <c r="B24" s="186">
        <v>9</v>
      </c>
      <c r="C24" s="187" t="s">
        <v>36</v>
      </c>
      <c r="D24" s="188" t="s">
        <v>0</v>
      </c>
      <c r="E24" s="155">
        <v>70</v>
      </c>
      <c r="F24" s="155">
        <v>715</v>
      </c>
      <c r="G24" s="132">
        <f>E24*F24</f>
        <v>50050</v>
      </c>
      <c r="H24" s="142" t="s">
        <v>117</v>
      </c>
      <c r="I24" s="143" t="s">
        <v>116</v>
      </c>
      <c r="J24" s="133" t="s">
        <v>44</v>
      </c>
      <c r="K24" s="125" t="s">
        <v>105</v>
      </c>
      <c r="L24" s="126" t="s">
        <v>5</v>
      </c>
      <c r="M24" s="127" t="s">
        <v>42</v>
      </c>
      <c r="N24" s="136" t="s">
        <v>12</v>
      </c>
      <c r="O24" s="164"/>
      <c r="P24" s="189"/>
      <c r="Q24" s="147">
        <f>F24*O24/100</f>
        <v>0</v>
      </c>
      <c r="R24" s="147">
        <f>Q24*E24</f>
        <v>0</v>
      </c>
    </row>
    <row r="25" spans="1:22" s="171" customFormat="1" ht="4.9000000000000004" customHeight="1" thickBot="1" x14ac:dyDescent="0.25">
      <c r="A25" s="1"/>
      <c r="B25" s="2"/>
      <c r="C25" s="2"/>
      <c r="D25" s="2"/>
      <c r="E25" s="2"/>
      <c r="F25" s="2"/>
      <c r="G25" s="3"/>
      <c r="H25" s="62"/>
      <c r="I25" s="63"/>
      <c r="J25" s="62"/>
      <c r="K25" s="9"/>
      <c r="L25" s="9"/>
      <c r="M25" s="9"/>
      <c r="N25" s="14"/>
      <c r="O25" s="51"/>
      <c r="P25" s="42"/>
    </row>
    <row r="26" spans="1:22" ht="38.450000000000003" customHeight="1" thickBot="1" x14ac:dyDescent="0.25">
      <c r="A26" s="149" t="s">
        <v>63</v>
      </c>
      <c r="B26" s="155">
        <v>10</v>
      </c>
      <c r="C26" s="154" t="s">
        <v>64</v>
      </c>
      <c r="D26" s="155" t="s">
        <v>0</v>
      </c>
      <c r="E26" s="155">
        <v>80</v>
      </c>
      <c r="F26" s="155">
        <v>625</v>
      </c>
      <c r="G26" s="132">
        <f>E26*F26</f>
        <v>50000</v>
      </c>
      <c r="H26" s="142" t="s">
        <v>106</v>
      </c>
      <c r="I26" s="156" t="s">
        <v>126</v>
      </c>
      <c r="J26" s="133" t="s">
        <v>65</v>
      </c>
      <c r="K26" s="125" t="s">
        <v>107</v>
      </c>
      <c r="L26" s="126" t="s">
        <v>53</v>
      </c>
      <c r="M26" s="141" t="s">
        <v>42</v>
      </c>
      <c r="N26" s="136" t="s">
        <v>12</v>
      </c>
      <c r="O26" s="145"/>
      <c r="P26" s="165"/>
      <c r="Q26" s="147">
        <f>F26*O26/100</f>
        <v>0</v>
      </c>
      <c r="R26" s="147">
        <f>Q26*E26</f>
        <v>0</v>
      </c>
      <c r="V26" s="194"/>
    </row>
    <row r="27" spans="1:22" s="171" customFormat="1" ht="4.9000000000000004" customHeight="1" thickBot="1" x14ac:dyDescent="0.25">
      <c r="A27" s="1"/>
      <c r="B27" s="2"/>
      <c r="C27" s="2"/>
      <c r="D27" s="2"/>
      <c r="E27" s="2"/>
      <c r="F27" s="2"/>
      <c r="G27" s="3"/>
      <c r="H27" s="62"/>
      <c r="I27" s="63"/>
      <c r="J27" s="62"/>
      <c r="K27" s="9"/>
      <c r="L27" s="9"/>
      <c r="M27" s="9"/>
      <c r="N27" s="14"/>
      <c r="O27" s="51"/>
      <c r="P27" s="42"/>
    </row>
    <row r="28" spans="1:22" s="153" customFormat="1" ht="38.450000000000003" customHeight="1" thickBot="1" x14ac:dyDescent="0.25">
      <c r="A28" s="149"/>
      <c r="B28" s="150"/>
      <c r="C28" s="151"/>
      <c r="D28" s="150"/>
      <c r="E28" s="150"/>
      <c r="F28" s="150"/>
      <c r="G28" s="157"/>
      <c r="H28" s="122"/>
      <c r="I28" s="123"/>
      <c r="J28" s="124"/>
      <c r="K28" s="125"/>
      <c r="L28" s="126"/>
      <c r="M28" s="127"/>
      <c r="N28" s="136"/>
      <c r="O28" s="145"/>
      <c r="P28" s="146"/>
      <c r="Q28" s="147"/>
      <c r="R28" s="147"/>
    </row>
    <row r="29" spans="1:22" s="171" customFormat="1" ht="4.9000000000000004" customHeight="1" thickBot="1" x14ac:dyDescent="0.25">
      <c r="A29" s="1"/>
      <c r="B29" s="2"/>
      <c r="C29" s="2"/>
      <c r="D29" s="2"/>
      <c r="E29" s="2"/>
      <c r="F29" s="2"/>
      <c r="G29" s="3"/>
      <c r="H29" s="62"/>
      <c r="I29" s="63"/>
      <c r="J29" s="62"/>
      <c r="K29" s="9"/>
      <c r="L29" s="9"/>
      <c r="M29" s="9"/>
      <c r="N29" s="14"/>
      <c r="O29" s="51"/>
      <c r="P29" s="42"/>
    </row>
    <row r="30" spans="1:22" s="171" customFormat="1" ht="4.9000000000000004" customHeight="1" thickBot="1" x14ac:dyDescent="0.25">
      <c r="A30" s="17"/>
      <c r="B30" s="18" t="s">
        <v>29</v>
      </c>
      <c r="C30" s="18"/>
      <c r="D30" s="18"/>
      <c r="E30" s="18"/>
      <c r="F30" s="18"/>
      <c r="G30" s="19"/>
      <c r="H30" s="32"/>
      <c r="I30" s="33"/>
      <c r="J30" s="32"/>
      <c r="K30" s="29"/>
      <c r="L30" s="20"/>
      <c r="M30" s="20"/>
      <c r="N30" s="21"/>
      <c r="O30" s="52"/>
      <c r="P30" s="41"/>
    </row>
    <row r="31" spans="1:22" s="168" customFormat="1" ht="5.25" customHeight="1" x14ac:dyDescent="0.2">
      <c r="A31" s="7"/>
      <c r="B31" s="69"/>
      <c r="C31" s="59"/>
      <c r="D31" s="59"/>
      <c r="E31" s="59"/>
      <c r="F31" s="69"/>
      <c r="G31" s="69"/>
      <c r="H31" s="55"/>
      <c r="I31" s="70"/>
      <c r="J31" s="59"/>
      <c r="K31" s="69"/>
      <c r="L31" s="69"/>
      <c r="M31" s="69"/>
      <c r="N31" s="69"/>
      <c r="O31" s="48"/>
      <c r="P31" s="34"/>
    </row>
    <row r="32" spans="1:22" s="168" customFormat="1" ht="24" customHeight="1" x14ac:dyDescent="0.2">
      <c r="A32" s="79" t="s">
        <v>26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6" t="s">
        <v>115</v>
      </c>
      <c r="P32" s="77"/>
    </row>
    <row r="33" spans="1:18" s="169" customFormat="1" ht="24" customHeight="1" x14ac:dyDescent="0.2">
      <c r="A33" s="54" t="s">
        <v>72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81" t="s">
        <v>67</v>
      </c>
      <c r="P33" s="82"/>
    </row>
    <row r="34" spans="1:18" s="170" customFormat="1" ht="24" customHeight="1" x14ac:dyDescent="0.2">
      <c r="A34" s="80" t="s">
        <v>41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78" t="s">
        <v>133</v>
      </c>
      <c r="P34" s="78"/>
    </row>
    <row r="35" spans="1:18" s="170" customFormat="1" ht="4.9000000000000004" customHeight="1" thickBot="1" x14ac:dyDescent="0.25">
      <c r="A35" s="8"/>
      <c r="B35" s="71"/>
      <c r="C35" s="60"/>
      <c r="D35" s="60"/>
      <c r="E35" s="60"/>
      <c r="F35" s="71"/>
      <c r="G35" s="71"/>
      <c r="H35" s="59"/>
      <c r="I35" s="60"/>
      <c r="J35" s="60"/>
      <c r="K35" s="71"/>
      <c r="L35" s="71"/>
      <c r="M35" s="71"/>
      <c r="N35" s="71"/>
      <c r="O35" s="49"/>
      <c r="P35" s="35"/>
    </row>
    <row r="36" spans="1:18" s="171" customFormat="1" ht="30" customHeight="1" thickTop="1" thickBot="1" x14ac:dyDescent="0.25">
      <c r="A36" s="5" t="s">
        <v>19</v>
      </c>
      <c r="B36" s="4" t="s">
        <v>18</v>
      </c>
      <c r="C36" s="4" t="s">
        <v>8</v>
      </c>
      <c r="D36" s="6" t="s">
        <v>1</v>
      </c>
      <c r="E36" s="4" t="s">
        <v>17</v>
      </c>
      <c r="F36" s="4" t="s">
        <v>16</v>
      </c>
      <c r="G36" s="4" t="s">
        <v>15</v>
      </c>
      <c r="H36" s="4" t="s">
        <v>14</v>
      </c>
      <c r="I36" s="4" t="s">
        <v>7</v>
      </c>
      <c r="J36" s="6" t="s">
        <v>4</v>
      </c>
      <c r="K36" s="4" t="s">
        <v>13</v>
      </c>
      <c r="L36" s="4" t="s">
        <v>10</v>
      </c>
      <c r="M36" s="4" t="s">
        <v>9</v>
      </c>
      <c r="N36" s="4" t="s">
        <v>24</v>
      </c>
      <c r="O36" s="50" t="s">
        <v>33</v>
      </c>
      <c r="P36" s="37" t="s">
        <v>3</v>
      </c>
    </row>
    <row r="37" spans="1:18" s="171" customFormat="1" ht="4.9000000000000004" customHeight="1" thickBot="1" x14ac:dyDescent="0.25">
      <c r="A37" s="1"/>
      <c r="B37" s="2"/>
      <c r="C37" s="2"/>
      <c r="D37" s="2"/>
      <c r="E37" s="2"/>
      <c r="F37" s="2"/>
      <c r="G37" s="3"/>
      <c r="H37" s="62"/>
      <c r="I37" s="63"/>
      <c r="J37" s="62"/>
      <c r="K37" s="9"/>
      <c r="L37" s="9"/>
      <c r="M37" s="9"/>
      <c r="N37" s="14"/>
      <c r="O37" s="51"/>
      <c r="P37" s="42"/>
    </row>
    <row r="38" spans="1:18" s="153" customFormat="1" ht="20.100000000000001" customHeight="1" thickBot="1" x14ac:dyDescent="0.25">
      <c r="A38" s="173" t="s">
        <v>45</v>
      </c>
      <c r="B38" s="191">
        <v>11</v>
      </c>
      <c r="C38" s="151" t="s">
        <v>46</v>
      </c>
      <c r="D38" s="150" t="s">
        <v>0</v>
      </c>
      <c r="E38" s="150">
        <v>33</v>
      </c>
      <c r="F38" s="150">
        <v>825</v>
      </c>
      <c r="G38" s="174">
        <f>SUM(E38*F38)+(E39*F39)</f>
        <v>50625</v>
      </c>
      <c r="H38" s="122" t="s">
        <v>95</v>
      </c>
      <c r="I38" s="123" t="s">
        <v>61</v>
      </c>
      <c r="J38" s="128" t="s">
        <v>32</v>
      </c>
      <c r="K38" s="176" t="s">
        <v>96</v>
      </c>
      <c r="L38" s="126" t="s">
        <v>5</v>
      </c>
      <c r="M38" s="195" t="s">
        <v>42</v>
      </c>
      <c r="N38" s="177" t="s">
        <v>12</v>
      </c>
      <c r="O38" s="145"/>
      <c r="P38" s="146"/>
      <c r="Q38" s="147">
        <f>F38*O38/100</f>
        <v>0</v>
      </c>
      <c r="R38" s="147">
        <f>Q38*E38</f>
        <v>0</v>
      </c>
    </row>
    <row r="39" spans="1:18" ht="20.100000000000001" customHeight="1" thickBot="1" x14ac:dyDescent="0.25">
      <c r="A39" s="179"/>
      <c r="B39" s="192"/>
      <c r="C39" s="172" t="s">
        <v>47</v>
      </c>
      <c r="D39" s="131" t="s">
        <v>2</v>
      </c>
      <c r="E39" s="155">
        <v>30</v>
      </c>
      <c r="F39" s="155">
        <v>780</v>
      </c>
      <c r="G39" s="180"/>
      <c r="H39" s="122" t="s">
        <v>95</v>
      </c>
      <c r="I39" s="143" t="s">
        <v>97</v>
      </c>
      <c r="J39" s="129"/>
      <c r="K39" s="182"/>
      <c r="L39" s="134" t="s">
        <v>11</v>
      </c>
      <c r="M39" s="196"/>
      <c r="N39" s="183"/>
      <c r="O39" s="167"/>
      <c r="P39" s="146"/>
      <c r="Q39" s="147">
        <f>F39*O39/100</f>
        <v>0</v>
      </c>
      <c r="R39" s="147">
        <f>Q39*E39</f>
        <v>0</v>
      </c>
    </row>
    <row r="40" spans="1:18" s="171" customFormat="1" ht="4.9000000000000004" customHeight="1" thickBot="1" x14ac:dyDescent="0.25">
      <c r="A40" s="1"/>
      <c r="B40" s="2"/>
      <c r="C40" s="2"/>
      <c r="D40" s="2"/>
      <c r="E40" s="2"/>
      <c r="F40" s="2"/>
      <c r="G40" s="3"/>
      <c r="H40" s="62"/>
      <c r="I40" s="63"/>
      <c r="J40" s="62"/>
      <c r="K40" s="9"/>
      <c r="L40" s="9"/>
      <c r="M40" s="9"/>
      <c r="N40" s="14"/>
      <c r="O40" s="73"/>
      <c r="P40" s="42"/>
    </row>
    <row r="41" spans="1:18" s="163" customFormat="1" ht="20.100000000000001" customHeight="1" thickBot="1" x14ac:dyDescent="0.25">
      <c r="A41" s="173" t="s">
        <v>94</v>
      </c>
      <c r="B41" s="191">
        <v>12</v>
      </c>
      <c r="C41" s="144" t="s">
        <v>83</v>
      </c>
      <c r="D41" s="131" t="s">
        <v>0</v>
      </c>
      <c r="E41" s="131">
        <v>33</v>
      </c>
      <c r="F41" s="131">
        <v>745</v>
      </c>
      <c r="G41" s="174">
        <f>(E41*F41)+(E42*F42)</f>
        <v>50325</v>
      </c>
      <c r="H41" s="175" t="s">
        <v>84</v>
      </c>
      <c r="I41" s="123" t="s">
        <v>60</v>
      </c>
      <c r="J41" s="128" t="s">
        <v>28</v>
      </c>
      <c r="K41" s="176" t="s">
        <v>81</v>
      </c>
      <c r="L41" s="134" t="s">
        <v>5</v>
      </c>
      <c r="M41" s="135" t="s">
        <v>6</v>
      </c>
      <c r="N41" s="177" t="s">
        <v>12</v>
      </c>
      <c r="O41" s="145"/>
      <c r="P41" s="178"/>
      <c r="Q41" s="147">
        <f>F41*O41/100</f>
        <v>0</v>
      </c>
      <c r="R41" s="147">
        <f>Q41*E41</f>
        <v>0</v>
      </c>
    </row>
    <row r="42" spans="1:18" s="163" customFormat="1" ht="20.100000000000001" customHeight="1" thickBot="1" x14ac:dyDescent="0.25">
      <c r="A42" s="179"/>
      <c r="B42" s="192"/>
      <c r="C42" s="144" t="s">
        <v>82</v>
      </c>
      <c r="D42" s="131" t="s">
        <v>2</v>
      </c>
      <c r="E42" s="131">
        <v>36</v>
      </c>
      <c r="F42" s="131">
        <v>715</v>
      </c>
      <c r="G42" s="180"/>
      <c r="H42" s="181"/>
      <c r="I42" s="123" t="s">
        <v>122</v>
      </c>
      <c r="J42" s="129"/>
      <c r="K42" s="182"/>
      <c r="L42" s="134" t="s">
        <v>11</v>
      </c>
      <c r="M42" s="135" t="s">
        <v>11</v>
      </c>
      <c r="N42" s="183"/>
      <c r="O42" s="167"/>
      <c r="P42" s="184"/>
      <c r="Q42" s="147">
        <f>F42*O42/100</f>
        <v>0</v>
      </c>
      <c r="R42" s="147">
        <f>Q42*E42</f>
        <v>0</v>
      </c>
    </row>
    <row r="43" spans="1:18" s="171" customFormat="1" ht="4.9000000000000004" customHeight="1" thickBot="1" x14ac:dyDescent="0.25">
      <c r="A43" s="1"/>
      <c r="B43" s="2"/>
      <c r="C43" s="2"/>
      <c r="D43" s="2"/>
      <c r="E43" s="2"/>
      <c r="F43" s="2"/>
      <c r="G43" s="3"/>
      <c r="H43" s="62"/>
      <c r="I43" s="63"/>
      <c r="J43" s="62"/>
      <c r="K43" s="9"/>
      <c r="L43" s="9"/>
      <c r="M43" s="9"/>
      <c r="N43" s="14"/>
      <c r="O43" s="51"/>
      <c r="P43" s="42"/>
    </row>
    <row r="44" spans="1:18" s="163" customFormat="1" ht="20.100000000000001" customHeight="1" thickBot="1" x14ac:dyDescent="0.25">
      <c r="A44" s="173" t="s">
        <v>93</v>
      </c>
      <c r="B44" s="191">
        <v>13</v>
      </c>
      <c r="C44" s="144" t="s">
        <v>89</v>
      </c>
      <c r="D44" s="131" t="s">
        <v>0</v>
      </c>
      <c r="E44" s="131">
        <v>35</v>
      </c>
      <c r="F44" s="131">
        <v>725</v>
      </c>
      <c r="G44" s="174">
        <f>(E44*F44)+(E45*F45)</f>
        <v>47125</v>
      </c>
      <c r="H44" s="175" t="s">
        <v>91</v>
      </c>
      <c r="I44" s="123" t="s">
        <v>69</v>
      </c>
      <c r="J44" s="128" t="s">
        <v>127</v>
      </c>
      <c r="K44" s="176" t="s">
        <v>92</v>
      </c>
      <c r="L44" s="134" t="s">
        <v>5</v>
      </c>
      <c r="M44" s="135" t="s">
        <v>6</v>
      </c>
      <c r="N44" s="177" t="s">
        <v>12</v>
      </c>
      <c r="O44" s="145"/>
      <c r="P44" s="178"/>
      <c r="Q44" s="147">
        <f>F44*O44/100</f>
        <v>0</v>
      </c>
      <c r="R44" s="147">
        <f>Q44*E44</f>
        <v>0</v>
      </c>
    </row>
    <row r="45" spans="1:18" s="163" customFormat="1" ht="20.100000000000001" customHeight="1" thickBot="1" x14ac:dyDescent="0.25">
      <c r="A45" s="179"/>
      <c r="B45" s="192"/>
      <c r="C45" s="144" t="s">
        <v>90</v>
      </c>
      <c r="D45" s="131" t="s">
        <v>2</v>
      </c>
      <c r="E45" s="131">
        <v>30</v>
      </c>
      <c r="F45" s="131">
        <v>725</v>
      </c>
      <c r="G45" s="180"/>
      <c r="H45" s="181"/>
      <c r="I45" s="123" t="s">
        <v>70</v>
      </c>
      <c r="J45" s="129"/>
      <c r="K45" s="182"/>
      <c r="L45" s="134" t="s">
        <v>11</v>
      </c>
      <c r="M45" s="135" t="s">
        <v>11</v>
      </c>
      <c r="N45" s="183"/>
      <c r="O45" s="167"/>
      <c r="P45" s="184"/>
      <c r="Q45" s="147">
        <f>F45*O45/100</f>
        <v>0</v>
      </c>
      <c r="R45" s="147">
        <f>Q45*E45</f>
        <v>0</v>
      </c>
    </row>
    <row r="46" spans="1:18" s="171" customFormat="1" ht="4.9000000000000004" customHeight="1" thickBot="1" x14ac:dyDescent="0.25">
      <c r="A46" s="1"/>
      <c r="B46" s="2"/>
      <c r="C46" s="2"/>
      <c r="D46" s="2"/>
      <c r="E46" s="2"/>
      <c r="F46" s="2"/>
      <c r="G46" s="3"/>
      <c r="H46" s="62"/>
      <c r="I46" s="63"/>
      <c r="J46" s="62"/>
      <c r="K46" s="9"/>
      <c r="L46" s="9"/>
      <c r="M46" s="9"/>
      <c r="N46" s="14"/>
      <c r="O46" s="51"/>
      <c r="P46" s="42"/>
    </row>
    <row r="47" spans="1:18" s="163" customFormat="1" ht="9.9499999999999993" customHeight="1" thickBot="1" x14ac:dyDescent="0.25">
      <c r="A47" s="130"/>
      <c r="B47" s="131"/>
      <c r="C47" s="131"/>
      <c r="D47" s="131"/>
      <c r="E47" s="131"/>
      <c r="F47" s="131"/>
      <c r="G47" s="132"/>
      <c r="H47" s="122"/>
      <c r="I47" s="123"/>
      <c r="J47" s="133"/>
      <c r="K47" s="125"/>
      <c r="L47" s="134"/>
      <c r="M47" s="135"/>
      <c r="N47" s="136"/>
      <c r="O47" s="145"/>
      <c r="P47" s="166"/>
      <c r="Q47" s="147"/>
      <c r="R47" s="147"/>
    </row>
    <row r="48" spans="1:18" s="171" customFormat="1" ht="4.9000000000000004" customHeight="1" thickBot="1" x14ac:dyDescent="0.25">
      <c r="A48" s="1"/>
      <c r="B48" s="2"/>
      <c r="C48" s="2"/>
      <c r="D48" s="2"/>
      <c r="E48" s="2"/>
      <c r="F48" s="2"/>
      <c r="G48" s="3"/>
      <c r="H48" s="62"/>
      <c r="I48" s="63"/>
      <c r="J48" s="62"/>
      <c r="K48" s="9"/>
      <c r="L48" s="9"/>
      <c r="M48" s="9"/>
      <c r="N48" s="14"/>
      <c r="O48" s="51"/>
      <c r="P48" s="42"/>
    </row>
    <row r="49" spans="1:18" s="163" customFormat="1" ht="36" customHeight="1" thickBot="1" x14ac:dyDescent="0.25">
      <c r="A49" s="137" t="s">
        <v>48</v>
      </c>
      <c r="B49" s="131">
        <v>14</v>
      </c>
      <c r="C49" s="144" t="s">
        <v>43</v>
      </c>
      <c r="D49" s="131" t="s">
        <v>2</v>
      </c>
      <c r="E49" s="155">
        <v>63</v>
      </c>
      <c r="F49" s="155">
        <v>815</v>
      </c>
      <c r="G49" s="157">
        <f>E49*F49</f>
        <v>51345</v>
      </c>
      <c r="H49" s="156" t="s">
        <v>77</v>
      </c>
      <c r="I49" s="156" t="s">
        <v>71</v>
      </c>
      <c r="J49" s="133" t="s">
        <v>30</v>
      </c>
      <c r="K49" s="158" t="s">
        <v>79</v>
      </c>
      <c r="L49" s="159" t="s">
        <v>11</v>
      </c>
      <c r="M49" s="127" t="s">
        <v>42</v>
      </c>
      <c r="N49" s="160" t="s">
        <v>12</v>
      </c>
      <c r="O49" s="161"/>
      <c r="P49" s="162"/>
      <c r="Q49" s="147">
        <f>F49*O49/100</f>
        <v>0</v>
      </c>
      <c r="R49" s="147">
        <f>Q49*E49</f>
        <v>0</v>
      </c>
    </row>
    <row r="50" spans="1:18" s="171" customFormat="1" ht="4.9000000000000004" customHeight="1" thickBot="1" x14ac:dyDescent="0.25">
      <c r="A50" s="1"/>
      <c r="B50" s="2"/>
      <c r="C50" s="2"/>
      <c r="D50" s="2"/>
      <c r="E50" s="2"/>
      <c r="F50" s="2"/>
      <c r="G50" s="3"/>
      <c r="H50" s="62"/>
      <c r="I50" s="63"/>
      <c r="J50" s="62"/>
      <c r="K50" s="9"/>
      <c r="L50" s="9"/>
      <c r="M50" s="9"/>
      <c r="N50" s="14"/>
      <c r="O50" s="51"/>
      <c r="P50" s="42"/>
    </row>
    <row r="51" spans="1:18" ht="36" customHeight="1" thickBot="1" x14ac:dyDescent="0.25">
      <c r="A51" s="149" t="s">
        <v>37</v>
      </c>
      <c r="B51" s="131">
        <v>15</v>
      </c>
      <c r="C51" s="144" t="s">
        <v>76</v>
      </c>
      <c r="D51" s="131" t="s">
        <v>2</v>
      </c>
      <c r="E51" s="131">
        <v>69</v>
      </c>
      <c r="F51" s="131">
        <v>725</v>
      </c>
      <c r="G51" s="132">
        <f>E51*F51</f>
        <v>50025</v>
      </c>
      <c r="H51" s="123" t="s">
        <v>100</v>
      </c>
      <c r="I51" s="123" t="s">
        <v>101</v>
      </c>
      <c r="J51" s="133" t="s">
        <v>66</v>
      </c>
      <c r="K51" s="125" t="s">
        <v>75</v>
      </c>
      <c r="L51" s="134" t="s">
        <v>11</v>
      </c>
      <c r="M51" s="127" t="s">
        <v>42</v>
      </c>
      <c r="N51" s="136" t="s">
        <v>12</v>
      </c>
      <c r="O51" s="145"/>
      <c r="P51" s="146"/>
      <c r="Q51" s="147">
        <f>F51*O51/100</f>
        <v>0</v>
      </c>
      <c r="R51" s="147">
        <f>Q51*E51</f>
        <v>0</v>
      </c>
    </row>
    <row r="52" spans="1:18" s="171" customFormat="1" ht="4.9000000000000004" customHeight="1" thickBot="1" x14ac:dyDescent="0.25">
      <c r="A52" s="1"/>
      <c r="B52" s="2"/>
      <c r="C52" s="2"/>
      <c r="D52" s="2"/>
      <c r="E52" s="2"/>
      <c r="F52" s="2"/>
      <c r="G52" s="3"/>
      <c r="H52" s="62"/>
      <c r="I52" s="63"/>
      <c r="J52" s="62"/>
      <c r="K52" s="9"/>
      <c r="L52" s="9"/>
      <c r="M52" s="9"/>
      <c r="N52" s="14"/>
      <c r="O52" s="51"/>
      <c r="P52" s="42"/>
    </row>
    <row r="53" spans="1:18" s="153" customFormat="1" ht="36" customHeight="1" thickBot="1" x14ac:dyDescent="0.25">
      <c r="A53" s="149" t="s">
        <v>86</v>
      </c>
      <c r="B53" s="150">
        <v>16</v>
      </c>
      <c r="C53" s="151" t="s">
        <v>88</v>
      </c>
      <c r="D53" s="150" t="s">
        <v>2</v>
      </c>
      <c r="E53" s="150">
        <v>75</v>
      </c>
      <c r="F53" s="150">
        <v>675</v>
      </c>
      <c r="G53" s="152">
        <f>E53*F53</f>
        <v>50625</v>
      </c>
      <c r="H53" s="142" t="s">
        <v>103</v>
      </c>
      <c r="I53" s="123" t="s">
        <v>104</v>
      </c>
      <c r="J53" s="193" t="s">
        <v>121</v>
      </c>
      <c r="K53" s="125" t="s">
        <v>132</v>
      </c>
      <c r="L53" s="134" t="s">
        <v>11</v>
      </c>
      <c r="M53" s="127" t="s">
        <v>42</v>
      </c>
      <c r="N53" s="136" t="s">
        <v>12</v>
      </c>
      <c r="O53" s="145"/>
      <c r="P53" s="146"/>
      <c r="Q53" s="147">
        <f>F53*O53/100</f>
        <v>0</v>
      </c>
      <c r="R53" s="147">
        <f>Q53*E53</f>
        <v>0</v>
      </c>
    </row>
    <row r="54" spans="1:18" s="171" customFormat="1" ht="4.9000000000000004" customHeight="1" thickBot="1" x14ac:dyDescent="0.25">
      <c r="A54" s="1"/>
      <c r="B54" s="2"/>
      <c r="C54" s="2"/>
      <c r="D54" s="2"/>
      <c r="E54" s="2"/>
      <c r="F54" s="2"/>
      <c r="G54" s="3"/>
      <c r="H54" s="62"/>
      <c r="I54" s="63"/>
      <c r="J54" s="62"/>
      <c r="K54" s="9"/>
      <c r="L54" s="9"/>
      <c r="M54" s="9"/>
      <c r="N54" s="14"/>
      <c r="O54" s="51"/>
      <c r="P54" s="42"/>
    </row>
    <row r="55" spans="1:18" ht="36" customHeight="1" thickBot="1" x14ac:dyDescent="0.25">
      <c r="A55" s="137" t="s">
        <v>38</v>
      </c>
      <c r="B55" s="131">
        <v>17</v>
      </c>
      <c r="C55" s="172" t="s">
        <v>39</v>
      </c>
      <c r="D55" s="131" t="s">
        <v>2</v>
      </c>
      <c r="E55" s="155">
        <v>78</v>
      </c>
      <c r="F55" s="155">
        <v>645</v>
      </c>
      <c r="G55" s="132">
        <f>E55*F55</f>
        <v>50310</v>
      </c>
      <c r="H55" s="142" t="s">
        <v>118</v>
      </c>
      <c r="I55" s="143" t="s">
        <v>119</v>
      </c>
      <c r="J55" s="133" t="s">
        <v>44</v>
      </c>
      <c r="K55" s="125" t="s">
        <v>105</v>
      </c>
      <c r="L55" s="134" t="s">
        <v>11</v>
      </c>
      <c r="M55" s="127" t="s">
        <v>42</v>
      </c>
      <c r="N55" s="136" t="s">
        <v>12</v>
      </c>
      <c r="O55" s="145"/>
      <c r="P55" s="146"/>
      <c r="Q55" s="147">
        <f>F55*O55/100</f>
        <v>0</v>
      </c>
      <c r="R55" s="147">
        <f>Q55*E55</f>
        <v>0</v>
      </c>
    </row>
    <row r="56" spans="1:18" s="171" customFormat="1" ht="4.9000000000000004" customHeight="1" thickBot="1" x14ac:dyDescent="0.25">
      <c r="A56" s="1"/>
      <c r="B56" s="2"/>
      <c r="C56" s="2"/>
      <c r="D56" s="2"/>
      <c r="E56" s="2"/>
      <c r="F56" s="2"/>
      <c r="G56" s="3"/>
      <c r="H56" s="62"/>
      <c r="I56" s="63"/>
      <c r="J56" s="62"/>
      <c r="K56" s="9"/>
      <c r="L56" s="9"/>
      <c r="M56" s="9"/>
      <c r="N56" s="14"/>
      <c r="O56" s="51"/>
      <c r="P56" s="42"/>
    </row>
    <row r="57" spans="1:18" s="171" customFormat="1" ht="4.9000000000000004" customHeight="1" thickBot="1" x14ac:dyDescent="0.25">
      <c r="A57" s="17"/>
      <c r="B57" s="18"/>
      <c r="C57" s="18"/>
      <c r="D57" s="18"/>
      <c r="E57" s="18"/>
      <c r="F57" s="18"/>
      <c r="G57" s="19"/>
      <c r="H57" s="32"/>
      <c r="I57" s="33"/>
      <c r="J57" s="32"/>
      <c r="K57" s="29"/>
      <c r="L57" s="20"/>
      <c r="M57" s="20"/>
      <c r="N57" s="21"/>
      <c r="O57" s="52"/>
      <c r="P57" s="41"/>
    </row>
    <row r="58" spans="1:18" s="153" customFormat="1" ht="35.1" customHeight="1" x14ac:dyDescent="0.2">
      <c r="A58" s="25" t="s">
        <v>20</v>
      </c>
      <c r="B58" s="103" t="s">
        <v>128</v>
      </c>
      <c r="C58" s="104"/>
      <c r="D58" s="74"/>
      <c r="E58" s="27">
        <f>SUM(E8:E28)+E38+E41+E44</f>
        <v>815</v>
      </c>
      <c r="F58" s="27">
        <f>G58/E58</f>
        <v>772.55214723926383</v>
      </c>
      <c r="G58" s="27">
        <f>SUM(G8:G28)+(33*825)+(33*745)+(35*725)</f>
        <v>629630</v>
      </c>
      <c r="H58" s="120"/>
      <c r="I58" s="121"/>
      <c r="J58" s="31"/>
      <c r="K58" s="110">
        <f>N58/G58</f>
        <v>0</v>
      </c>
      <c r="L58" s="111"/>
      <c r="M58" s="112"/>
      <c r="N58" s="86">
        <f>SUM(R8:R28)+R41+R44</f>
        <v>0</v>
      </c>
      <c r="O58" s="87"/>
      <c r="P58" s="88"/>
    </row>
    <row r="59" spans="1:18" s="153" customFormat="1" ht="35.1" customHeight="1" thickBot="1" x14ac:dyDescent="0.25">
      <c r="A59" s="26" t="s">
        <v>21</v>
      </c>
      <c r="B59" s="105" t="s">
        <v>129</v>
      </c>
      <c r="C59" s="106"/>
      <c r="D59" s="75"/>
      <c r="E59" s="28">
        <f>SUM(E49:E56)+E39+E42+E45</f>
        <v>381</v>
      </c>
      <c r="F59" s="28">
        <f>G59/E59</f>
        <v>717.04724409448818</v>
      </c>
      <c r="G59" s="28">
        <f>SUM(G49:G56)+(30*780)+(36*715)+(30*725)</f>
        <v>273195</v>
      </c>
      <c r="H59" s="118"/>
      <c r="I59" s="119"/>
      <c r="J59" s="30"/>
      <c r="K59" s="113">
        <f>N59/G59</f>
        <v>0</v>
      </c>
      <c r="L59" s="114"/>
      <c r="M59" s="115"/>
      <c r="N59" s="89">
        <f>SUM(R49:R56)+R42+R45</f>
        <v>0</v>
      </c>
      <c r="O59" s="90"/>
      <c r="P59" s="91"/>
    </row>
    <row r="60" spans="1:18" s="171" customFormat="1" ht="4.9000000000000004" customHeight="1" thickBot="1" x14ac:dyDescent="0.25">
      <c r="A60" s="1"/>
      <c r="B60" s="2"/>
      <c r="C60" s="2"/>
      <c r="D60" s="2"/>
      <c r="E60" s="2"/>
      <c r="F60" s="2"/>
      <c r="G60" s="3"/>
      <c r="H60" s="63"/>
      <c r="I60" s="62"/>
      <c r="J60" s="9"/>
      <c r="K60" s="9"/>
      <c r="L60" s="9"/>
      <c r="M60" s="9"/>
      <c r="N60" s="14"/>
      <c r="O60" s="51"/>
      <c r="P60" s="42"/>
    </row>
    <row r="61" spans="1:18" s="163" customFormat="1" ht="35.1" customHeight="1" thickBot="1" x14ac:dyDescent="0.25">
      <c r="A61" s="24" t="s">
        <v>22</v>
      </c>
      <c r="B61" s="101" t="s">
        <v>130</v>
      </c>
      <c r="C61" s="102"/>
      <c r="D61" s="22"/>
      <c r="E61" s="16">
        <f>SUM(E58:E59)</f>
        <v>1196</v>
      </c>
      <c r="F61" s="16">
        <f>G61/E61</f>
        <v>754.8704013377926</v>
      </c>
      <c r="G61" s="16">
        <f>SUM(G58:G59)</f>
        <v>902825</v>
      </c>
      <c r="H61" s="116"/>
      <c r="I61" s="117"/>
      <c r="J61" s="23"/>
      <c r="K61" s="107">
        <f>N61/G61</f>
        <v>0</v>
      </c>
      <c r="L61" s="108"/>
      <c r="M61" s="109"/>
      <c r="N61" s="92">
        <f>SUM(N58:P59)</f>
        <v>0</v>
      </c>
      <c r="O61" s="93"/>
      <c r="P61" s="94"/>
    </row>
    <row r="62" spans="1:18" s="171" customFormat="1" ht="4.9000000000000004" customHeight="1" thickBot="1" x14ac:dyDescent="0.25">
      <c r="A62" s="1"/>
      <c r="B62" s="2"/>
      <c r="C62" s="2"/>
      <c r="D62" s="2"/>
      <c r="E62" s="2"/>
      <c r="F62" s="2"/>
      <c r="G62" s="3"/>
      <c r="H62" s="62"/>
      <c r="I62" s="63"/>
      <c r="J62" s="62"/>
      <c r="K62" s="9"/>
      <c r="L62" s="9"/>
      <c r="M62" s="9"/>
      <c r="N62" s="14"/>
      <c r="O62" s="51"/>
      <c r="P62" s="42"/>
    </row>
    <row r="63" spans="1:18" s="163" customFormat="1" ht="12" customHeight="1" x14ac:dyDescent="0.2">
      <c r="A63" s="98" t="s">
        <v>23</v>
      </c>
      <c r="B63" s="64"/>
      <c r="C63" s="56"/>
      <c r="D63" s="56"/>
      <c r="E63" s="56"/>
      <c r="F63" s="56"/>
      <c r="G63" s="56"/>
      <c r="H63" s="83" t="s">
        <v>25</v>
      </c>
      <c r="I63" s="95" t="s">
        <v>27</v>
      </c>
      <c r="J63" s="95" t="s">
        <v>56</v>
      </c>
      <c r="K63" s="95"/>
      <c r="L63" s="95"/>
      <c r="M63" s="95"/>
      <c r="N63" s="95"/>
      <c r="O63" s="44"/>
      <c r="P63" s="38"/>
    </row>
    <row r="64" spans="1:18" s="163" customFormat="1" ht="12" customHeight="1" x14ac:dyDescent="0.2">
      <c r="A64" s="99"/>
      <c r="B64" s="65"/>
      <c r="C64" s="57"/>
      <c r="D64" s="57"/>
      <c r="E64" s="57"/>
      <c r="F64" s="57"/>
      <c r="G64" s="57"/>
      <c r="H64" s="84"/>
      <c r="I64" s="96"/>
      <c r="J64" s="96"/>
      <c r="K64" s="96"/>
      <c r="L64" s="96"/>
      <c r="M64" s="96"/>
      <c r="N64" s="96"/>
      <c r="O64" s="45"/>
      <c r="P64" s="39"/>
    </row>
    <row r="65" spans="1:16" s="163" customFormat="1" ht="12" customHeight="1" thickBot="1" x14ac:dyDescent="0.25">
      <c r="A65" s="100"/>
      <c r="B65" s="66"/>
      <c r="C65" s="58"/>
      <c r="D65" s="58"/>
      <c r="E65" s="58"/>
      <c r="F65" s="58"/>
      <c r="G65" s="58"/>
      <c r="H65" s="85"/>
      <c r="I65" s="97"/>
      <c r="J65" s="97"/>
      <c r="K65" s="97"/>
      <c r="L65" s="97"/>
      <c r="M65" s="97"/>
      <c r="N65" s="97"/>
      <c r="O65" s="46"/>
      <c r="P65" s="40"/>
    </row>
    <row r="66" spans="1:16" s="171" customFormat="1" ht="4.9000000000000004" customHeight="1" thickBot="1" x14ac:dyDescent="0.25">
      <c r="A66" s="10"/>
      <c r="B66" s="11"/>
      <c r="C66" s="11"/>
      <c r="D66" s="11"/>
      <c r="E66" s="11"/>
      <c r="F66" s="11"/>
      <c r="G66" s="12"/>
      <c r="H66" s="67"/>
      <c r="I66" s="68"/>
      <c r="J66" s="67"/>
      <c r="K66" s="13"/>
      <c r="L66" s="13"/>
      <c r="M66" s="13"/>
      <c r="N66" s="15"/>
      <c r="O66" s="53"/>
      <c r="P66" s="43"/>
    </row>
    <row r="67" spans="1:16" s="171" customFormat="1" ht="4.9000000000000004" customHeight="1" thickTop="1" thickBot="1" x14ac:dyDescent="0.25">
      <c r="A67" s="17"/>
      <c r="B67" s="18" t="s">
        <v>29</v>
      </c>
      <c r="C67" s="18"/>
      <c r="D67" s="18"/>
      <c r="E67" s="18"/>
      <c r="F67" s="18"/>
      <c r="G67" s="19"/>
      <c r="H67" s="32"/>
      <c r="I67" s="33"/>
      <c r="J67" s="32"/>
      <c r="K67" s="29"/>
      <c r="L67" s="20"/>
      <c r="M67" s="20"/>
      <c r="N67" s="21"/>
      <c r="O67" s="52"/>
      <c r="P67" s="41"/>
    </row>
  </sheetData>
  <mergeCells count="49">
    <mergeCell ref="N38:N39"/>
    <mergeCell ref="G38:G39"/>
    <mergeCell ref="A38:A39"/>
    <mergeCell ref="B38:B39"/>
    <mergeCell ref="J38:J39"/>
    <mergeCell ref="K38:K39"/>
    <mergeCell ref="M38:M39"/>
    <mergeCell ref="N41:N42"/>
    <mergeCell ref="P41:P42"/>
    <mergeCell ref="A44:A45"/>
    <mergeCell ref="G44:G45"/>
    <mergeCell ref="H44:H45"/>
    <mergeCell ref="J44:J45"/>
    <mergeCell ref="K44:K45"/>
    <mergeCell ref="N44:N45"/>
    <mergeCell ref="P44:P45"/>
    <mergeCell ref="B41:B42"/>
    <mergeCell ref="B44:B45"/>
    <mergeCell ref="A41:A42"/>
    <mergeCell ref="G41:G42"/>
    <mergeCell ref="H41:H42"/>
    <mergeCell ref="J41:J42"/>
    <mergeCell ref="K41:K42"/>
    <mergeCell ref="A63:A65"/>
    <mergeCell ref="B61:C61"/>
    <mergeCell ref="B58:C58"/>
    <mergeCell ref="B59:C59"/>
    <mergeCell ref="H61:I61"/>
    <mergeCell ref="H59:I59"/>
    <mergeCell ref="H58:I58"/>
    <mergeCell ref="H63:H65"/>
    <mergeCell ref="N58:P58"/>
    <mergeCell ref="N59:P59"/>
    <mergeCell ref="N61:P61"/>
    <mergeCell ref="J63:N65"/>
    <mergeCell ref="I63:I65"/>
    <mergeCell ref="K61:M61"/>
    <mergeCell ref="K58:M58"/>
    <mergeCell ref="K59:M59"/>
    <mergeCell ref="O2:P2"/>
    <mergeCell ref="O34:P34"/>
    <mergeCell ref="A2:N2"/>
    <mergeCell ref="A4:N4"/>
    <mergeCell ref="A34:N34"/>
    <mergeCell ref="A32:N32"/>
    <mergeCell ref="O3:P3"/>
    <mergeCell ref="O4:P4"/>
    <mergeCell ref="O32:P32"/>
    <mergeCell ref="O33:P33"/>
  </mergeCells>
  <phoneticPr fontId="0" type="noConversion"/>
  <pageMargins left="0.25" right="0.25" top="0.25" bottom="0" header="0" footer="0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SAFE12</vt:lpstr>
    </vt:vector>
  </TitlesOfParts>
  <Company>Auburn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pcname</dc:creator>
  <cp:lastModifiedBy>William Moseley</cp:lastModifiedBy>
  <cp:lastPrinted>2026-08-10T21:47:54Z</cp:lastPrinted>
  <dcterms:created xsi:type="dcterms:W3CDTF">1999-04-02T17:21:29Z</dcterms:created>
  <dcterms:modified xsi:type="dcterms:W3CDTF">2026-08-10T21:47:59Z</dcterms:modified>
</cp:coreProperties>
</file>