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mose\Dropbox\SAFE\"/>
    </mc:Choice>
  </mc:AlternateContent>
  <xr:revisionPtr revIDLastSave="0" documentId="13_ncr:1_{3E249473-453F-439D-80C4-2C553C0BA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FE1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2" l="1"/>
  <c r="D57" i="2"/>
  <c r="Q51" i="2"/>
  <c r="R51" i="2" s="1"/>
  <c r="G51" i="2"/>
  <c r="Q49" i="2"/>
  <c r="R49" i="2" s="1"/>
  <c r="G49" i="2"/>
  <c r="Q47" i="2"/>
  <c r="R47" i="2" s="1"/>
  <c r="G47" i="2"/>
  <c r="Q43" i="2"/>
  <c r="R43" i="2" s="1"/>
  <c r="G43" i="2"/>
  <c r="Q41" i="2"/>
  <c r="R41" i="2" s="1"/>
  <c r="G41" i="2"/>
  <c r="Q22" i="2"/>
  <c r="R22" i="2" s="1"/>
  <c r="G22" i="2"/>
  <c r="Q24" i="2"/>
  <c r="R24" i="2" s="1"/>
  <c r="G24" i="2"/>
  <c r="Q26" i="2"/>
  <c r="R26" i="2" s="1"/>
  <c r="G26" i="2"/>
  <c r="Q18" i="2"/>
  <c r="R18" i="2" s="1"/>
  <c r="G18" i="2"/>
  <c r="Q12" i="2"/>
  <c r="R12" i="2" s="1"/>
  <c r="G12" i="2"/>
  <c r="Q14" i="2"/>
  <c r="R14" i="2" s="1"/>
  <c r="G14" i="2"/>
  <c r="D61" i="2" l="1"/>
  <c r="Q28" i="2"/>
  <c r="R28" i="2" s="1"/>
  <c r="G28" i="2"/>
  <c r="Q20" i="2" l="1"/>
  <c r="R20" i="2" s="1"/>
  <c r="Q10" i="2"/>
  <c r="R10" i="2" s="1"/>
  <c r="Q16" i="2"/>
  <c r="R16" i="2" s="1"/>
  <c r="Q8" i="2"/>
  <c r="R8" i="2" s="1"/>
  <c r="Q39" i="2"/>
  <c r="R39" i="2" s="1"/>
  <c r="Q45" i="2"/>
  <c r="R45" i="2" s="1"/>
  <c r="R59" i="2" l="1"/>
  <c r="O59" i="2" s="1"/>
  <c r="R57" i="2"/>
  <c r="O57" i="2" s="1"/>
  <c r="R61" i="2" l="1"/>
  <c r="O61" i="2" s="1"/>
  <c r="G39" i="2"/>
  <c r="G20" i="2" l="1"/>
  <c r="G45" i="2" l="1"/>
  <c r="G59" i="2" s="1"/>
  <c r="L59" i="2" s="1"/>
  <c r="G8" i="2"/>
  <c r="G10" i="2"/>
  <c r="G16" i="2"/>
  <c r="G57" i="2" l="1"/>
  <c r="F57" i="2" l="1"/>
  <c r="L57" i="2"/>
  <c r="G61" i="2"/>
  <c r="F59" i="2"/>
  <c r="F61" i="2" l="1"/>
  <c r="L61" i="2"/>
</calcChain>
</file>

<file path=xl/sharedStrings.xml><?xml version="1.0" encoding="utf-8"?>
<sst xmlns="http://schemas.openxmlformats.org/spreadsheetml/2006/main" count="232" uniqueCount="121">
  <si>
    <t>S</t>
  </si>
  <si>
    <t>Sex</t>
  </si>
  <si>
    <t># Head</t>
  </si>
  <si>
    <t>H</t>
  </si>
  <si>
    <t>Buyer</t>
  </si>
  <si>
    <t>Wt</t>
  </si>
  <si>
    <t>Total Lbs</t>
  </si>
  <si>
    <t>Breeds</t>
  </si>
  <si>
    <t>Delivery</t>
  </si>
  <si>
    <t>Knife</t>
  </si>
  <si>
    <t>Ralgro</t>
  </si>
  <si>
    <t>Group #</t>
  </si>
  <si>
    <t>Sale Lot</t>
  </si>
  <si>
    <t>Ear Imp.</t>
  </si>
  <si>
    <t>Castr-ation</t>
  </si>
  <si>
    <t>Price $/cwt</t>
  </si>
  <si>
    <t>N/A</t>
  </si>
  <si>
    <t>Total Head</t>
  </si>
  <si>
    <t>1 - Way  ▲ only</t>
  </si>
  <si>
    <t>Wean Date</t>
  </si>
  <si>
    <t>Total   Wt.</t>
  </si>
  <si>
    <t>Sale  Lots</t>
  </si>
  <si>
    <r>
      <t xml:space="preserve">Slide </t>
    </r>
    <r>
      <rPr>
        <sz val="8"/>
        <rFont val="Tahoma"/>
        <family val="2"/>
      </rPr>
      <t>$/cwt</t>
    </r>
  </si>
  <si>
    <t>PRODUCER</t>
  </si>
  <si>
    <t>Avg Wt.</t>
  </si>
  <si>
    <t>Deer Creek Farms</t>
  </si>
  <si>
    <t>J L Paulk</t>
  </si>
  <si>
    <t>7-1</t>
  </si>
  <si>
    <t>Last Updated:   FINAL</t>
  </si>
  <si>
    <t>Mickey Stubbs</t>
  </si>
  <si>
    <t>11-1</t>
  </si>
  <si>
    <t>22-1</t>
  </si>
  <si>
    <t>Doyle Weekley</t>
  </si>
  <si>
    <t>12-1</t>
  </si>
  <si>
    <t>Shirah Cattle</t>
  </si>
  <si>
    <t>22-2</t>
  </si>
  <si>
    <t>12-2</t>
  </si>
  <si>
    <t>N 3 - N 7</t>
  </si>
  <si>
    <t>74-03-02</t>
  </si>
  <si>
    <r>
      <t xml:space="preserve">Oct. 20, 2026 - 1:30 P.M. (Eastern) ●  </t>
    </r>
    <r>
      <rPr>
        <b/>
        <u/>
        <sz val="11.5"/>
        <rFont val="Tahoma"/>
        <family val="2"/>
      </rPr>
      <t>Sale Conference Call: 1-800-297-9565 (Access Code: 4272747#)</t>
    </r>
  </si>
  <si>
    <t>O 28 -    N 6</t>
  </si>
  <si>
    <t>N 9 - 13</t>
  </si>
  <si>
    <t>61-00-00</t>
  </si>
  <si>
    <t>Jonathan Bagents</t>
  </si>
  <si>
    <t>Armstrong Farms</t>
  </si>
  <si>
    <t>M 3 Cattle</t>
  </si>
  <si>
    <t>67-1</t>
  </si>
  <si>
    <t>66-1</t>
  </si>
  <si>
    <t>27-1</t>
  </si>
  <si>
    <t>35-1</t>
  </si>
  <si>
    <t>D 12 - 18</t>
  </si>
  <si>
    <t>10/6/2026                                        -                                         67 Days</t>
  </si>
  <si>
    <t>SIMMANG-BRAN X</t>
  </si>
  <si>
    <t>Price Creek Cattle</t>
  </si>
  <si>
    <t>58-1</t>
  </si>
  <si>
    <t>NONE</t>
  </si>
  <si>
    <t>144-00-00</t>
  </si>
  <si>
    <t>UGA Extention Beef Unit</t>
  </si>
  <si>
    <t>Cedar Head Farms</t>
  </si>
  <si>
    <t>14-1</t>
  </si>
  <si>
    <t>N 2 - N 6</t>
  </si>
  <si>
    <t>9/3/2026                                        -                                         60 Days</t>
  </si>
  <si>
    <t>Knife/Band</t>
  </si>
  <si>
    <t>66-2</t>
  </si>
  <si>
    <t>27-2</t>
  </si>
  <si>
    <t>58-2</t>
  </si>
  <si>
    <t>14-2</t>
  </si>
  <si>
    <t>D 14 - 19</t>
  </si>
  <si>
    <t>80-00-00</t>
  </si>
  <si>
    <t>O 28 - 30</t>
  </si>
  <si>
    <t>105-00-00</t>
  </si>
  <si>
    <t>120-00-00</t>
  </si>
  <si>
    <t>18 Lot</t>
  </si>
  <si>
    <r>
      <t xml:space="preserve">Color                               </t>
    </r>
    <r>
      <rPr>
        <sz val="9"/>
        <rFont val="Tahoma"/>
        <family val="2"/>
      </rPr>
      <t>Bl-Rd-ChX</t>
    </r>
  </si>
  <si>
    <t>Page 1 of 2</t>
  </si>
  <si>
    <t>Page 2 of 2</t>
  </si>
  <si>
    <t>51-00-10</t>
  </si>
  <si>
    <t>63-00-00</t>
  </si>
  <si>
    <t>9/1/2026                                        -                                         60 Days</t>
  </si>
  <si>
    <t>N 10 - 13</t>
  </si>
  <si>
    <t>9/1/2026                                        -                                         70 Days</t>
  </si>
  <si>
    <t>8/20/2026                                        -                                         70 Days</t>
  </si>
  <si>
    <t>O 27 -     N 9</t>
  </si>
  <si>
    <t>N 9 - 16</t>
  </si>
  <si>
    <t>8/20/2026                                        -                                         81 Days</t>
  </si>
  <si>
    <t>60-00-07</t>
  </si>
  <si>
    <t>ANG - ANG / SIMMAN X</t>
  </si>
  <si>
    <t>ANG -SIMMANG / ANG X</t>
  </si>
  <si>
    <t>71-02-02</t>
  </si>
  <si>
    <t>O 21 - 27</t>
  </si>
  <si>
    <t>8/1/2026                                        -                                         81 Days</t>
  </si>
  <si>
    <t>ANG -      ANG X</t>
  </si>
  <si>
    <t>ANG - ANG</t>
  </si>
  <si>
    <t>ANG-HERE-ANG X</t>
  </si>
  <si>
    <t>ANG-SIMMANG / ANG X</t>
  </si>
  <si>
    <t>ANG / SIMMAN X</t>
  </si>
  <si>
    <t>ANG -      ANG</t>
  </si>
  <si>
    <t>ANG-SIMMANG / AN X</t>
  </si>
  <si>
    <t>46-20-10</t>
  </si>
  <si>
    <t>N 2 - 6</t>
  </si>
  <si>
    <t>65-02-02</t>
  </si>
  <si>
    <t>68-04-03</t>
  </si>
  <si>
    <t>7/15/2026                                        -                                         110 Days</t>
  </si>
  <si>
    <t xml:space="preserve">● Moseley Brothers Cattle INC - 1240 Taylor Harris Rd - Blakely, Georgia 39823● </t>
  </si>
  <si>
    <t>Southwest Georgia / Southeast Alabama Feeder Cattle Marketing Association  (S.A.F.E)</t>
  </si>
  <si>
    <t>Oct 20 - 9:30 am</t>
  </si>
  <si>
    <t>8/101/2026                                        -                                         91 Days</t>
  </si>
  <si>
    <t>N 16 - 20</t>
  </si>
  <si>
    <t>9/51/2026                                        -                                         72 Days</t>
  </si>
  <si>
    <t>81-05-04</t>
  </si>
  <si>
    <t>71-1</t>
  </si>
  <si>
    <t>71-2</t>
  </si>
  <si>
    <t>8/21/2026                                        -                                         115 Days</t>
  </si>
  <si>
    <t>64-02-18</t>
  </si>
  <si>
    <t>36-02-17</t>
  </si>
  <si>
    <t>SIMM/AN-CHAR-SIMM/AN CHAR X</t>
  </si>
  <si>
    <t>4/15/2026                                        -                                         175+ Days</t>
  </si>
  <si>
    <t>STEER TOTAL</t>
  </si>
  <si>
    <t>HEIFER TOTAL</t>
  </si>
  <si>
    <t>SALE TOTAL</t>
  </si>
  <si>
    <t>77-01-02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</si>
</sst>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mm/dd/yy;@"/>
    <numFmt numFmtId="166" formatCode="&quot;$&quot;#,##0.0000"/>
  </numFmts>
  <fonts count="2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7"/>
      <name val="Small Fonts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i/>
      <sz val="10"/>
      <name val="Tahoma"/>
      <family val="2"/>
    </font>
    <font>
      <i/>
      <sz val="10"/>
      <name val="Tahoma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Calibri"/>
      <family val="2"/>
      <scheme val="minor"/>
    </font>
    <font>
      <b/>
      <sz val="11.5"/>
      <name val="Tahoma"/>
      <family val="2"/>
    </font>
    <font>
      <b/>
      <u/>
      <sz val="11.5"/>
      <name val="Tahoma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name val="Small Fonts"/>
      <family val="2"/>
    </font>
    <font>
      <sz val="10"/>
      <name val="Calibri"/>
      <family val="2"/>
      <scheme val="minor"/>
    </font>
    <font>
      <sz val="7"/>
      <name val="Arial"/>
      <family val="2"/>
    </font>
    <font>
      <b/>
      <i/>
      <sz val="8"/>
      <name val="Tahoma"/>
      <family val="2"/>
    </font>
    <font>
      <sz val="8"/>
      <name val="Small Fonts"/>
      <family val="2"/>
    </font>
    <font>
      <sz val="9"/>
      <name val="Tahoma"/>
      <family val="2"/>
    </font>
    <font>
      <b/>
      <sz val="9"/>
      <name val="Tahoma"/>
      <family val="2"/>
    </font>
    <font>
      <b/>
      <sz val="10"/>
      <name val="Tahoma"/>
      <family val="2"/>
    </font>
    <font>
      <b/>
      <sz val="1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8" fillId="0" borderId="0" xfId="0" applyFont="1"/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12" fillId="0" borderId="22" xfId="0" applyFont="1" applyBorder="1" applyAlignment="1">
      <alignment vertical="center" wrapText="1"/>
    </xf>
    <xf numFmtId="0" fontId="12" fillId="2" borderId="25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3" fontId="12" fillId="2" borderId="3" xfId="0" applyNumberFormat="1" applyFont="1" applyFill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/>
    </xf>
    <xf numFmtId="16" fontId="12" fillId="0" borderId="20" xfId="0" applyNumberFormat="1" applyFont="1" applyBorder="1" applyAlignment="1">
      <alignment horizontal="center" vertical="center"/>
    </xf>
    <xf numFmtId="3" fontId="12" fillId="0" borderId="20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3" fontId="3" fillId="2" borderId="10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44" fontId="1" fillId="0" borderId="3" xfId="0" applyNumberFormat="1" applyFont="1" applyBorder="1" applyAlignment="1">
      <alignment vertical="center"/>
    </xf>
    <xf numFmtId="44" fontId="1" fillId="2" borderId="3" xfId="0" applyNumberFormat="1" applyFont="1" applyFill="1" applyBorder="1" applyAlignment="1">
      <alignment horizontal="left" vertical="center"/>
    </xf>
    <xf numFmtId="1" fontId="12" fillId="0" borderId="2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12" fillId="0" borderId="2" xfId="0" quotePrefix="1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19" fillId="2" borderId="3" xfId="0" applyNumberFormat="1" applyFont="1" applyFill="1" applyBorder="1" applyAlignment="1">
      <alignment horizontal="center" vertical="center"/>
    </xf>
    <xf numFmtId="3" fontId="5" fillId="0" borderId="20" xfId="0" applyNumberFormat="1" applyFont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3" fontId="12" fillId="0" borderId="20" xfId="0" applyNumberFormat="1" applyFont="1" applyBorder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 wrapText="1"/>
    </xf>
    <xf numFmtId="16" fontId="12" fillId="0" borderId="2" xfId="0" quotePrefix="1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 wrapText="1"/>
    </xf>
    <xf numFmtId="3" fontId="21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" fontId="12" fillId="0" borderId="20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16" fontId="12" fillId="0" borderId="3" xfId="0" quotePrefix="1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23" xfId="0" quotePrefix="1" applyFont="1" applyBorder="1" applyAlignment="1">
      <alignment horizontal="center" vertical="center"/>
    </xf>
    <xf numFmtId="3" fontId="12" fillId="0" borderId="23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6" fontId="12" fillId="0" borderId="23" xfId="0" quotePrefix="1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20" xfId="0" applyNumberFormat="1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center" vertical="center"/>
    </xf>
    <xf numFmtId="3" fontId="23" fillId="2" borderId="3" xfId="0" applyNumberFormat="1" applyFont="1" applyFill="1" applyBorder="1" applyAlignment="1">
      <alignment horizontal="center" vertical="center"/>
    </xf>
    <xf numFmtId="3" fontId="1" fillId="0" borderId="20" xfId="0" applyNumberFormat="1" applyFont="1" applyBorder="1" applyAlignment="1">
      <alignment horizontal="center" vertical="center" wrapText="1"/>
    </xf>
    <xf numFmtId="0" fontId="10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22" fillId="3" borderId="0" xfId="0" applyFont="1" applyFill="1" applyAlignment="1">
      <alignment horizontal="center"/>
    </xf>
    <xf numFmtId="22" fontId="22" fillId="3" borderId="0" xfId="0" quotePrefix="1" applyNumberFormat="1" applyFont="1" applyFill="1" applyAlignment="1">
      <alignment horizontal="center" vertical="top"/>
    </xf>
    <xf numFmtId="0" fontId="15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31" xfId="0" applyFont="1" applyFill="1" applyBorder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4" fillId="0" borderId="14" xfId="0" applyNumberFormat="1" applyFont="1" applyBorder="1" applyAlignment="1">
      <alignment horizontal="left" vertical="center" indent="2"/>
    </xf>
    <xf numFmtId="166" fontId="14" fillId="0" borderId="15" xfId="0" applyNumberFormat="1" applyFont="1" applyBorder="1" applyAlignment="1">
      <alignment horizontal="left" vertical="center" indent="2"/>
    </xf>
    <xf numFmtId="3" fontId="12" fillId="0" borderId="14" xfId="0" applyNumberFormat="1" applyFont="1" applyBorder="1" applyAlignment="1">
      <alignment horizontal="center" vertical="center"/>
    </xf>
    <xf numFmtId="3" fontId="12" fillId="0" borderId="15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2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6" fontId="14" fillId="0" borderId="14" xfId="0" applyNumberFormat="1" applyFont="1" applyBorder="1" applyAlignment="1">
      <alignment horizontal="center" vertical="center"/>
    </xf>
    <xf numFmtId="166" fontId="14" fillId="0" borderId="18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29" xfId="0" applyFont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vertical="center"/>
    </xf>
    <xf numFmtId="0" fontId="2" fillId="0" borderId="20" xfId="0" quotePrefix="1" applyFont="1" applyBorder="1" applyAlignment="1">
      <alignment horizontal="center" vertical="center"/>
    </xf>
    <xf numFmtId="0" fontId="2" fillId="2" borderId="3" xfId="0" quotePrefix="1" applyFont="1" applyFill="1" applyBorder="1" applyAlignment="1">
      <alignment vertical="center"/>
    </xf>
    <xf numFmtId="0" fontId="2" fillId="0" borderId="2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2" borderId="12" xfId="0" quotePrefix="1" applyFont="1" applyFill="1" applyBorder="1" applyAlignment="1">
      <alignment vertical="center"/>
    </xf>
    <xf numFmtId="0" fontId="26" fillId="3" borderId="0" xfId="0" applyFont="1" applyFill="1" applyAlignment="1">
      <alignment horizontal="center"/>
    </xf>
    <xf numFmtId="0" fontId="26" fillId="0" borderId="29" xfId="0" applyFont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0" borderId="20" xfId="0" quotePrefix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3" fontId="5" fillId="0" borderId="15" xfId="0" applyNumberFormat="1" applyFont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3" fontId="5" fillId="0" borderId="23" xfId="0" applyNumberFormat="1" applyFont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12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62</xdr:row>
      <xdr:rowOff>0</xdr:rowOff>
    </xdr:from>
    <xdr:ext cx="294996" cy="4154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-60251" y="17681501"/>
          <a:ext cx="415498" cy="2949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zoomScaleNormal="100" workbookViewId="0">
      <selection activeCell="A8" sqref="A8"/>
    </sheetView>
  </sheetViews>
  <sheetFormatPr defaultRowHeight="12.75" x14ac:dyDescent="0.2"/>
  <cols>
    <col min="1" max="1" width="16.28515625" customWidth="1"/>
    <col min="2" max="2" width="4" style="6" customWidth="1"/>
    <col min="3" max="3" width="6.28515625" customWidth="1"/>
    <col min="4" max="4" width="4" customWidth="1"/>
    <col min="5" max="5" width="5.5703125" customWidth="1"/>
    <col min="6" max="6" width="5.85546875" customWidth="1"/>
    <col min="7" max="7" width="10.85546875" customWidth="1"/>
    <col min="8" max="8" width="9.140625" style="5" customWidth="1"/>
    <col min="9" max="9" width="9.28515625" style="3" customWidth="1"/>
    <col min="10" max="10" width="9.28515625" customWidth="1"/>
    <col min="11" max="11" width="8.42578125" customWidth="1"/>
    <col min="12" max="12" width="5.85546875" customWidth="1"/>
    <col min="13" max="13" width="5.140625" customWidth="1"/>
    <col min="14" max="14" width="6.7109375" style="2" customWidth="1"/>
    <col min="15" max="15" width="7.5703125" style="2" customWidth="1"/>
    <col min="16" max="16" width="6" style="6" customWidth="1"/>
    <col min="17" max="17" width="7.28515625" style="1" customWidth="1"/>
    <col min="18" max="18" width="11" style="1" customWidth="1"/>
  </cols>
  <sheetData>
    <row r="1" spans="1:18" s="4" customFormat="1" ht="3" customHeight="1" x14ac:dyDescent="0.2">
      <c r="A1" s="18"/>
      <c r="B1" s="19"/>
      <c r="C1" s="20"/>
      <c r="D1" s="21"/>
      <c r="E1" s="21"/>
      <c r="F1" s="22"/>
      <c r="G1" s="22"/>
      <c r="H1" s="153"/>
      <c r="I1" s="143"/>
      <c r="J1" s="23"/>
      <c r="K1" s="22"/>
      <c r="L1" s="22"/>
      <c r="M1" s="22"/>
      <c r="N1" s="19"/>
      <c r="O1" s="19"/>
      <c r="P1" s="24"/>
      <c r="Q1" s="1"/>
      <c r="R1" s="1">
        <v>2</v>
      </c>
    </row>
    <row r="2" spans="1:18" s="4" customFormat="1" ht="35.1" customHeight="1" x14ac:dyDescent="0.2">
      <c r="A2" s="163" t="s">
        <v>104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24" t="s">
        <v>74</v>
      </c>
      <c r="R2" s="125"/>
    </row>
    <row r="3" spans="1:18" s="5" customFormat="1" ht="20.100000000000001" customHeight="1" x14ac:dyDescent="0.2">
      <c r="A3" s="128" t="s">
        <v>39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6" t="s">
        <v>28</v>
      </c>
      <c r="R3" s="126"/>
    </row>
    <row r="4" spans="1:18" s="1" customFormat="1" ht="20.100000000000001" customHeight="1" x14ac:dyDescent="0.2">
      <c r="A4" s="129" t="s">
        <v>103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7" t="s">
        <v>105</v>
      </c>
      <c r="R4" s="127"/>
    </row>
    <row r="5" spans="1:18" s="1" customFormat="1" ht="3.95" customHeight="1" thickBot="1" x14ac:dyDescent="0.25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</row>
    <row r="6" spans="1:18" s="3" customFormat="1" ht="35.1" customHeight="1" thickTop="1" thickBot="1" x14ac:dyDescent="0.25">
      <c r="A6" s="63" t="s">
        <v>23</v>
      </c>
      <c r="B6" s="64" t="s">
        <v>12</v>
      </c>
      <c r="C6" s="64" t="s">
        <v>11</v>
      </c>
      <c r="D6" s="65" t="s">
        <v>1</v>
      </c>
      <c r="E6" s="64" t="s">
        <v>2</v>
      </c>
      <c r="F6" s="65" t="s">
        <v>5</v>
      </c>
      <c r="G6" s="65" t="s">
        <v>6</v>
      </c>
      <c r="H6" s="154" t="s">
        <v>8</v>
      </c>
      <c r="I6" s="144" t="s">
        <v>73</v>
      </c>
      <c r="J6" s="65" t="s">
        <v>7</v>
      </c>
      <c r="K6" s="64" t="s">
        <v>19</v>
      </c>
      <c r="L6" s="64" t="s">
        <v>14</v>
      </c>
      <c r="M6" s="64" t="s">
        <v>13</v>
      </c>
      <c r="N6" s="64" t="s">
        <v>22</v>
      </c>
      <c r="O6" s="64" t="s">
        <v>15</v>
      </c>
      <c r="P6" s="66" t="s">
        <v>4</v>
      </c>
      <c r="Q6" s="1"/>
      <c r="R6" s="1"/>
    </row>
    <row r="7" spans="1:18" s="3" customFormat="1" ht="4.9000000000000004" customHeight="1" thickTop="1" thickBot="1" x14ac:dyDescent="0.25">
      <c r="A7" s="56"/>
      <c r="B7" s="57"/>
      <c r="C7" s="58"/>
      <c r="D7" s="57"/>
      <c r="E7" s="57"/>
      <c r="F7" s="57"/>
      <c r="G7" s="59"/>
      <c r="H7" s="155"/>
      <c r="I7" s="145"/>
      <c r="J7" s="60"/>
      <c r="K7" s="30"/>
      <c r="L7" s="61"/>
      <c r="M7" s="61"/>
      <c r="N7" s="53"/>
      <c r="O7" s="53"/>
      <c r="P7" s="62"/>
      <c r="Q7" s="1"/>
      <c r="R7" s="1"/>
    </row>
    <row r="8" spans="1:18" s="3" customFormat="1" ht="35.1" customHeight="1" thickBot="1" x14ac:dyDescent="0.25">
      <c r="A8" s="165" t="s">
        <v>26</v>
      </c>
      <c r="B8" s="109">
        <v>1</v>
      </c>
      <c r="C8" s="111" t="s">
        <v>27</v>
      </c>
      <c r="D8" s="109" t="s">
        <v>0</v>
      </c>
      <c r="E8" s="109">
        <v>61</v>
      </c>
      <c r="F8" s="109">
        <v>830</v>
      </c>
      <c r="G8" s="112">
        <f>E8*F8</f>
        <v>50630</v>
      </c>
      <c r="H8" s="158" t="s">
        <v>41</v>
      </c>
      <c r="I8" s="148" t="s">
        <v>42</v>
      </c>
      <c r="J8" s="115" t="s">
        <v>86</v>
      </c>
      <c r="K8" s="113" t="s">
        <v>106</v>
      </c>
      <c r="L8" s="114" t="s">
        <v>9</v>
      </c>
      <c r="M8" s="121" t="s">
        <v>10</v>
      </c>
      <c r="N8" s="116" t="s">
        <v>18</v>
      </c>
      <c r="O8" s="97"/>
      <c r="P8" s="90"/>
      <c r="Q8" s="118">
        <f>O8*F8/100</f>
        <v>0</v>
      </c>
      <c r="R8" s="118">
        <f>Q8*E8</f>
        <v>0</v>
      </c>
    </row>
    <row r="9" spans="1:18" s="3" customFormat="1" ht="4.9000000000000004" customHeight="1" thickBot="1" x14ac:dyDescent="0.25">
      <c r="A9" s="55"/>
      <c r="B9" s="45"/>
      <c r="C9" s="46"/>
      <c r="D9" s="45"/>
      <c r="E9" s="45"/>
      <c r="F9" s="45"/>
      <c r="G9" s="47"/>
      <c r="H9" s="81"/>
      <c r="I9" s="147"/>
      <c r="J9" s="13"/>
      <c r="K9" s="104"/>
      <c r="L9" s="81"/>
      <c r="M9" s="30"/>
      <c r="N9" s="15"/>
      <c r="O9" s="94"/>
      <c r="P9" s="92"/>
      <c r="Q9" s="1"/>
      <c r="R9" s="1"/>
    </row>
    <row r="10" spans="1:18" s="3" customFormat="1" ht="35.1" customHeight="1" thickBot="1" x14ac:dyDescent="0.25">
      <c r="A10" s="165" t="s">
        <v>29</v>
      </c>
      <c r="B10" s="52">
        <v>2</v>
      </c>
      <c r="C10" s="117" t="s">
        <v>31</v>
      </c>
      <c r="D10" s="109" t="s">
        <v>0</v>
      </c>
      <c r="E10" s="109">
        <v>61</v>
      </c>
      <c r="F10" s="109">
        <v>825</v>
      </c>
      <c r="G10" s="112">
        <f>E10*F10</f>
        <v>50325</v>
      </c>
      <c r="H10" s="158" t="s">
        <v>107</v>
      </c>
      <c r="I10" s="148" t="s">
        <v>76</v>
      </c>
      <c r="J10" s="105" t="s">
        <v>87</v>
      </c>
      <c r="K10" s="113" t="s">
        <v>108</v>
      </c>
      <c r="L10" s="114" t="s">
        <v>9</v>
      </c>
      <c r="M10" s="121" t="s">
        <v>10</v>
      </c>
      <c r="N10" s="116" t="s">
        <v>18</v>
      </c>
      <c r="O10" s="97"/>
      <c r="P10" s="90"/>
      <c r="Q10" s="118">
        <f>F10*O10/100</f>
        <v>0</v>
      </c>
      <c r="R10" s="118">
        <f>Q10*E10</f>
        <v>0</v>
      </c>
    </row>
    <row r="11" spans="1:18" s="3" customFormat="1" ht="4.9000000000000004" customHeight="1" thickBot="1" x14ac:dyDescent="0.25">
      <c r="A11" s="54"/>
      <c r="B11" s="10"/>
      <c r="C11" s="11"/>
      <c r="D11" s="10"/>
      <c r="E11" s="10"/>
      <c r="F11" s="10"/>
      <c r="G11" s="12"/>
      <c r="H11" s="157"/>
      <c r="I11" s="147"/>
      <c r="J11" s="13"/>
      <c r="K11" s="104"/>
      <c r="L11" s="83"/>
      <c r="M11" s="122"/>
      <c r="N11" s="16"/>
      <c r="O11" s="96"/>
      <c r="P11" s="89"/>
      <c r="Q11" s="1"/>
      <c r="R11" s="1"/>
    </row>
    <row r="12" spans="1:18" s="25" customFormat="1" ht="35.1" customHeight="1" thickBot="1" x14ac:dyDescent="0.25">
      <c r="A12" s="48" t="s">
        <v>44</v>
      </c>
      <c r="B12" s="52">
        <v>3</v>
      </c>
      <c r="C12" s="106" t="s">
        <v>47</v>
      </c>
      <c r="D12" s="49" t="s">
        <v>0</v>
      </c>
      <c r="E12" s="49">
        <v>63</v>
      </c>
      <c r="F12" s="49">
        <v>800</v>
      </c>
      <c r="G12" s="51">
        <f>E12*F12</f>
        <v>50400</v>
      </c>
      <c r="H12" s="156" t="s">
        <v>82</v>
      </c>
      <c r="I12" s="146" t="s">
        <v>77</v>
      </c>
      <c r="J12" s="105" t="s">
        <v>97</v>
      </c>
      <c r="K12" s="113" t="s">
        <v>81</v>
      </c>
      <c r="L12" s="80" t="s">
        <v>9</v>
      </c>
      <c r="M12" s="123" t="s">
        <v>10</v>
      </c>
      <c r="N12" s="40" t="s">
        <v>18</v>
      </c>
      <c r="O12" s="93"/>
      <c r="P12" s="91"/>
      <c r="Q12" s="118">
        <f>F12*O12/100</f>
        <v>0</v>
      </c>
      <c r="R12" s="118">
        <f>Q12*E12</f>
        <v>0</v>
      </c>
    </row>
    <row r="13" spans="1:18" s="3" customFormat="1" ht="4.9000000000000004" customHeight="1" thickBot="1" x14ac:dyDescent="0.25">
      <c r="A13" s="55"/>
      <c r="B13" s="45"/>
      <c r="C13" s="46"/>
      <c r="D13" s="45"/>
      <c r="E13" s="45"/>
      <c r="F13" s="45"/>
      <c r="G13" s="47"/>
      <c r="H13" s="157"/>
      <c r="I13" s="147"/>
      <c r="J13" s="13"/>
      <c r="K13" s="104"/>
      <c r="L13" s="81"/>
      <c r="M13" s="30"/>
      <c r="N13" s="15"/>
      <c r="O13" s="94"/>
      <c r="P13" s="92"/>
      <c r="Q13" s="1"/>
      <c r="R13" s="1"/>
    </row>
    <row r="14" spans="1:18" s="26" customFormat="1" ht="35.1" customHeight="1" thickBot="1" x14ac:dyDescent="0.25">
      <c r="A14" s="107" t="s">
        <v>43</v>
      </c>
      <c r="B14" s="100">
        <v>4</v>
      </c>
      <c r="C14" s="108" t="s">
        <v>46</v>
      </c>
      <c r="D14" s="109" t="s">
        <v>0</v>
      </c>
      <c r="E14" s="100">
        <v>63</v>
      </c>
      <c r="F14" s="100">
        <v>800</v>
      </c>
      <c r="G14" s="110">
        <f>E14*F14</f>
        <v>50400</v>
      </c>
      <c r="H14" s="158" t="s">
        <v>79</v>
      </c>
      <c r="I14" s="149" t="s">
        <v>77</v>
      </c>
      <c r="J14" s="105" t="s">
        <v>97</v>
      </c>
      <c r="K14" s="113" t="s">
        <v>80</v>
      </c>
      <c r="L14" s="82" t="s">
        <v>9</v>
      </c>
      <c r="M14" s="121" t="s">
        <v>10</v>
      </c>
      <c r="N14" s="68" t="s">
        <v>18</v>
      </c>
      <c r="O14" s="95"/>
      <c r="P14" s="88"/>
      <c r="Q14" s="118">
        <f>F14*O14/100</f>
        <v>0</v>
      </c>
      <c r="R14" s="118">
        <f>Q14*E14</f>
        <v>0</v>
      </c>
    </row>
    <row r="15" spans="1:18" s="3" customFormat="1" ht="4.9000000000000004" customHeight="1" thickBot="1" x14ac:dyDescent="0.25">
      <c r="A15" s="44"/>
      <c r="B15" s="45"/>
      <c r="C15" s="46"/>
      <c r="D15" s="45"/>
      <c r="E15" s="45"/>
      <c r="F15" s="45"/>
      <c r="G15" s="47"/>
      <c r="H15" s="157"/>
      <c r="I15" s="147"/>
      <c r="J15" s="13"/>
      <c r="K15" s="104"/>
      <c r="L15" s="81"/>
      <c r="M15" s="30"/>
      <c r="N15" s="16"/>
      <c r="O15" s="96"/>
      <c r="P15" s="89"/>
      <c r="Q15" s="1"/>
      <c r="R15" s="1"/>
    </row>
    <row r="16" spans="1:18" s="26" customFormat="1" ht="35.1" customHeight="1" thickBot="1" x14ac:dyDescent="0.25">
      <c r="A16" s="43" t="s">
        <v>25</v>
      </c>
      <c r="B16" s="49">
        <v>5</v>
      </c>
      <c r="C16" s="106" t="s">
        <v>30</v>
      </c>
      <c r="D16" s="49" t="s">
        <v>0</v>
      </c>
      <c r="E16" s="49">
        <v>67</v>
      </c>
      <c r="F16" s="49">
        <v>760</v>
      </c>
      <c r="G16" s="51">
        <f>(E16)*F16</f>
        <v>50920</v>
      </c>
      <c r="H16" s="156" t="s">
        <v>40</v>
      </c>
      <c r="I16" s="146" t="s">
        <v>85</v>
      </c>
      <c r="J16" s="115" t="s">
        <v>91</v>
      </c>
      <c r="K16" s="113" t="s">
        <v>78</v>
      </c>
      <c r="L16" s="80" t="s">
        <v>9</v>
      </c>
      <c r="M16" s="120" t="s">
        <v>10</v>
      </c>
      <c r="N16" s="40" t="s">
        <v>18</v>
      </c>
      <c r="O16" s="93"/>
      <c r="P16" s="91"/>
      <c r="Q16" s="118">
        <f>F16*O16/100</f>
        <v>0</v>
      </c>
      <c r="R16" s="118">
        <f>Q16*E16</f>
        <v>0</v>
      </c>
    </row>
    <row r="17" spans="1:18" s="3" customFormat="1" ht="4.9000000000000004" customHeight="1" thickBot="1" x14ac:dyDescent="0.25">
      <c r="A17" s="44"/>
      <c r="B17" s="30"/>
      <c r="C17" s="46"/>
      <c r="D17" s="45"/>
      <c r="E17" s="45"/>
      <c r="F17" s="45"/>
      <c r="G17" s="47"/>
      <c r="H17" s="157"/>
      <c r="I17" s="147"/>
      <c r="J17" s="13"/>
      <c r="K17" s="104"/>
      <c r="L17" s="81"/>
      <c r="M17" s="30"/>
      <c r="N17" s="15"/>
      <c r="O17" s="96"/>
      <c r="P17" s="89"/>
      <c r="Q17" s="1"/>
      <c r="R17" s="1"/>
    </row>
    <row r="18" spans="1:18" s="26" customFormat="1" ht="35.1" customHeight="1" thickBot="1" x14ac:dyDescent="0.25">
      <c r="A18" s="43" t="s">
        <v>45</v>
      </c>
      <c r="B18" s="52">
        <v>6</v>
      </c>
      <c r="C18" s="79" t="s">
        <v>48</v>
      </c>
      <c r="D18" s="100" t="s">
        <v>0</v>
      </c>
      <c r="E18" s="52">
        <v>69</v>
      </c>
      <c r="F18" s="100">
        <v>730</v>
      </c>
      <c r="G18" s="110">
        <f>E18*F18</f>
        <v>50370</v>
      </c>
      <c r="H18" s="158" t="s">
        <v>99</v>
      </c>
      <c r="I18" s="150" t="s">
        <v>100</v>
      </c>
      <c r="J18" s="105" t="s">
        <v>97</v>
      </c>
      <c r="K18" s="113" t="s">
        <v>102</v>
      </c>
      <c r="L18" s="114" t="s">
        <v>9</v>
      </c>
      <c r="M18" s="121" t="s">
        <v>10</v>
      </c>
      <c r="N18" s="68" t="s">
        <v>18</v>
      </c>
      <c r="O18" s="93"/>
      <c r="P18" s="87"/>
      <c r="Q18" s="118">
        <f>F18*O18/100</f>
        <v>0</v>
      </c>
      <c r="R18" s="118">
        <f>Q18*E18</f>
        <v>0</v>
      </c>
    </row>
    <row r="19" spans="1:18" s="3" customFormat="1" ht="4.9000000000000004" customHeight="1" thickBot="1" x14ac:dyDescent="0.25">
      <c r="A19" s="55"/>
      <c r="B19" s="45"/>
      <c r="C19" s="46"/>
      <c r="D19" s="45"/>
      <c r="E19" s="45"/>
      <c r="F19" s="45"/>
      <c r="G19" s="47"/>
      <c r="H19" s="157"/>
      <c r="I19" s="147"/>
      <c r="J19" s="13"/>
      <c r="K19" s="104"/>
      <c r="L19" s="81"/>
      <c r="M19" s="81"/>
      <c r="N19" s="15"/>
      <c r="O19" s="73"/>
      <c r="P19" s="74"/>
      <c r="Q19" s="1"/>
      <c r="R19" s="1"/>
    </row>
    <row r="20" spans="1:18" s="26" customFormat="1" ht="35.1" customHeight="1" thickBot="1" x14ac:dyDescent="0.25">
      <c r="A20" s="166" t="s">
        <v>53</v>
      </c>
      <c r="B20" s="100">
        <v>7</v>
      </c>
      <c r="C20" s="108" t="s">
        <v>54</v>
      </c>
      <c r="D20" s="109" t="s">
        <v>0</v>
      </c>
      <c r="E20" s="100">
        <v>144</v>
      </c>
      <c r="F20" s="100">
        <v>680</v>
      </c>
      <c r="G20" s="110">
        <f>E20*F20</f>
        <v>97920</v>
      </c>
      <c r="H20" s="158" t="s">
        <v>67</v>
      </c>
      <c r="I20" s="149" t="s">
        <v>56</v>
      </c>
      <c r="J20" s="115" t="s">
        <v>96</v>
      </c>
      <c r="K20" s="113" t="s">
        <v>112</v>
      </c>
      <c r="L20" s="82" t="s">
        <v>9</v>
      </c>
      <c r="M20" s="121" t="s">
        <v>55</v>
      </c>
      <c r="N20" s="68" t="s">
        <v>18</v>
      </c>
      <c r="O20" s="95"/>
      <c r="P20" s="88"/>
      <c r="Q20" s="118">
        <f>F20*O20/100</f>
        <v>0</v>
      </c>
      <c r="R20" s="118">
        <f>Q20*E20</f>
        <v>0</v>
      </c>
    </row>
    <row r="21" spans="1:18" s="3" customFormat="1" ht="4.9000000000000004" customHeight="1" thickBot="1" x14ac:dyDescent="0.25">
      <c r="A21" s="44"/>
      <c r="B21" s="45"/>
      <c r="C21" s="46"/>
      <c r="D21" s="45"/>
      <c r="E21" s="45"/>
      <c r="F21" s="45"/>
      <c r="G21" s="47"/>
      <c r="H21" s="157"/>
      <c r="I21" s="147"/>
      <c r="J21" s="13"/>
      <c r="K21" s="104"/>
      <c r="L21" s="81"/>
      <c r="M21" s="30"/>
      <c r="N21" s="16"/>
      <c r="O21" s="96"/>
      <c r="P21" s="89"/>
      <c r="Q21" s="1"/>
      <c r="R21" s="1"/>
    </row>
    <row r="22" spans="1:18" s="25" customFormat="1" ht="35.1" customHeight="1" thickBot="1" x14ac:dyDescent="0.25">
      <c r="A22" s="48" t="s">
        <v>32</v>
      </c>
      <c r="B22" s="52">
        <v>8</v>
      </c>
      <c r="C22" s="106" t="s">
        <v>33</v>
      </c>
      <c r="D22" s="49" t="s">
        <v>0</v>
      </c>
      <c r="E22" s="49">
        <v>75</v>
      </c>
      <c r="F22" s="49">
        <v>670</v>
      </c>
      <c r="G22" s="51">
        <f>E22*F22</f>
        <v>50250</v>
      </c>
      <c r="H22" s="156" t="s">
        <v>89</v>
      </c>
      <c r="I22" s="146" t="s">
        <v>88</v>
      </c>
      <c r="J22" s="115" t="s">
        <v>93</v>
      </c>
      <c r="K22" s="113" t="s">
        <v>90</v>
      </c>
      <c r="L22" s="80" t="s">
        <v>9</v>
      </c>
      <c r="M22" s="123" t="s">
        <v>10</v>
      </c>
      <c r="N22" s="40" t="s">
        <v>18</v>
      </c>
      <c r="O22" s="93"/>
      <c r="P22" s="91"/>
      <c r="Q22" s="118">
        <f>F22*O22/100</f>
        <v>0</v>
      </c>
      <c r="R22" s="118">
        <f>Q22*E22</f>
        <v>0</v>
      </c>
    </row>
    <row r="23" spans="1:18" s="3" customFormat="1" ht="4.9000000000000004" customHeight="1" thickBot="1" x14ac:dyDescent="0.25">
      <c r="A23" s="55"/>
      <c r="B23" s="45"/>
      <c r="C23" s="46"/>
      <c r="D23" s="45"/>
      <c r="E23" s="45"/>
      <c r="F23" s="45"/>
      <c r="G23" s="47"/>
      <c r="H23" s="157"/>
      <c r="I23" s="147"/>
      <c r="J23" s="13"/>
      <c r="K23" s="104"/>
      <c r="L23" s="81"/>
      <c r="M23" s="30"/>
      <c r="N23" s="15"/>
      <c r="O23" s="94"/>
      <c r="P23" s="92"/>
      <c r="Q23" s="1"/>
      <c r="R23" s="1"/>
    </row>
    <row r="24" spans="1:18" s="26" customFormat="1" ht="35.1" customHeight="1" thickBot="1" x14ac:dyDescent="0.25">
      <c r="A24" s="43" t="s">
        <v>34</v>
      </c>
      <c r="B24" s="52">
        <v>9</v>
      </c>
      <c r="C24" s="79" t="s">
        <v>49</v>
      </c>
      <c r="D24" s="100" t="s">
        <v>0</v>
      </c>
      <c r="E24" s="52">
        <v>76</v>
      </c>
      <c r="F24" s="100">
        <v>660</v>
      </c>
      <c r="G24" s="110">
        <f>E24*F24</f>
        <v>50160</v>
      </c>
      <c r="H24" s="158" t="s">
        <v>50</v>
      </c>
      <c r="I24" s="150" t="s">
        <v>98</v>
      </c>
      <c r="J24" s="72" t="s">
        <v>52</v>
      </c>
      <c r="K24" s="113" t="s">
        <v>51</v>
      </c>
      <c r="L24" s="114" t="s">
        <v>9</v>
      </c>
      <c r="M24" s="121" t="s">
        <v>10</v>
      </c>
      <c r="N24" s="68" t="s">
        <v>18</v>
      </c>
      <c r="O24" s="93"/>
      <c r="P24" s="87"/>
      <c r="Q24" s="118">
        <f>F24*O24/100</f>
        <v>0</v>
      </c>
      <c r="R24" s="118">
        <f>Q24*E24</f>
        <v>0</v>
      </c>
    </row>
    <row r="25" spans="1:18" s="3" customFormat="1" ht="4.9000000000000004" customHeight="1" thickBot="1" x14ac:dyDescent="0.25">
      <c r="A25" s="55"/>
      <c r="B25" s="45"/>
      <c r="C25" s="46"/>
      <c r="D25" s="45"/>
      <c r="E25" s="45"/>
      <c r="F25" s="45"/>
      <c r="G25" s="47"/>
      <c r="H25" s="157"/>
      <c r="I25" s="147"/>
      <c r="J25" s="13"/>
      <c r="K25" s="104"/>
      <c r="L25" s="81"/>
      <c r="M25" s="81"/>
      <c r="N25" s="15"/>
      <c r="O25" s="73"/>
      <c r="P25" s="74"/>
      <c r="Q25" s="1"/>
      <c r="R25" s="1"/>
    </row>
    <row r="26" spans="1:18" s="26" customFormat="1" ht="35.1" customHeight="1" thickBot="1" x14ac:dyDescent="0.25">
      <c r="A26" s="165" t="s">
        <v>57</v>
      </c>
      <c r="B26" s="52">
        <v>10</v>
      </c>
      <c r="C26" s="52" t="s">
        <v>110</v>
      </c>
      <c r="D26" s="100" t="s">
        <v>0</v>
      </c>
      <c r="E26" s="52">
        <v>81</v>
      </c>
      <c r="F26" s="100">
        <v>620</v>
      </c>
      <c r="G26" s="110">
        <f>E26*F26</f>
        <v>50220</v>
      </c>
      <c r="H26" s="158" t="s">
        <v>60</v>
      </c>
      <c r="I26" s="150" t="s">
        <v>120</v>
      </c>
      <c r="J26" s="115" t="s">
        <v>91</v>
      </c>
      <c r="K26" s="113" t="s">
        <v>61</v>
      </c>
      <c r="L26" s="162" t="s">
        <v>62</v>
      </c>
      <c r="M26" s="121" t="s">
        <v>55</v>
      </c>
      <c r="N26" s="68" t="s">
        <v>18</v>
      </c>
      <c r="O26" s="93"/>
      <c r="P26" s="87"/>
      <c r="Q26" s="118">
        <f>F26*O26/100</f>
        <v>0</v>
      </c>
      <c r="R26" s="118">
        <f>Q26*E26</f>
        <v>0</v>
      </c>
    </row>
    <row r="27" spans="1:18" s="3" customFormat="1" ht="4.9000000000000004" customHeight="1" thickBot="1" x14ac:dyDescent="0.25">
      <c r="A27" s="55"/>
      <c r="B27" s="45"/>
      <c r="C27" s="46"/>
      <c r="D27" s="45"/>
      <c r="E27" s="45"/>
      <c r="F27" s="45"/>
      <c r="G27" s="47"/>
      <c r="H27" s="157"/>
      <c r="I27" s="147"/>
      <c r="J27" s="13"/>
      <c r="K27" s="104"/>
      <c r="L27" s="81"/>
      <c r="M27" s="81"/>
      <c r="N27" s="15"/>
      <c r="O27" s="73"/>
      <c r="P27" s="74"/>
      <c r="Q27" s="1"/>
      <c r="R27" s="1"/>
    </row>
    <row r="28" spans="1:18" s="26" customFormat="1" ht="35.1" customHeight="1" thickBot="1" x14ac:dyDescent="0.25">
      <c r="A28" s="165" t="s">
        <v>58</v>
      </c>
      <c r="B28" s="52">
        <v>11</v>
      </c>
      <c r="C28" s="79" t="s">
        <v>59</v>
      </c>
      <c r="D28" s="100" t="s">
        <v>0</v>
      </c>
      <c r="E28" s="52">
        <v>84</v>
      </c>
      <c r="F28" s="100">
        <v>600</v>
      </c>
      <c r="G28" s="110">
        <f>E28*F28</f>
        <v>50400</v>
      </c>
      <c r="H28" s="156" t="s">
        <v>69</v>
      </c>
      <c r="I28" s="150" t="s">
        <v>113</v>
      </c>
      <c r="J28" s="167" t="s">
        <v>115</v>
      </c>
      <c r="K28" s="113" t="s">
        <v>116</v>
      </c>
      <c r="L28" s="114" t="s">
        <v>9</v>
      </c>
      <c r="M28" s="121" t="s">
        <v>10</v>
      </c>
      <c r="N28" s="68" t="s">
        <v>18</v>
      </c>
      <c r="O28" s="93"/>
      <c r="P28" s="87"/>
      <c r="Q28" s="118">
        <f>F28*O28/100</f>
        <v>0</v>
      </c>
      <c r="R28" s="118">
        <f>Q28*E28</f>
        <v>0</v>
      </c>
    </row>
    <row r="29" spans="1:18" s="3" customFormat="1" ht="4.9000000000000004" customHeight="1" thickBot="1" x14ac:dyDescent="0.25">
      <c r="A29" s="55"/>
      <c r="B29" s="45"/>
      <c r="C29" s="46"/>
      <c r="D29" s="45"/>
      <c r="E29" s="45"/>
      <c r="F29" s="45"/>
      <c r="G29" s="47"/>
      <c r="H29" s="157"/>
      <c r="I29" s="147"/>
      <c r="J29" s="13"/>
      <c r="K29" s="104"/>
      <c r="L29" s="81"/>
      <c r="M29" s="81"/>
      <c r="N29" s="15"/>
      <c r="O29" s="73"/>
      <c r="P29" s="74"/>
      <c r="Q29" s="1"/>
      <c r="R29" s="1"/>
    </row>
    <row r="30" spans="1:18" s="25" customFormat="1" ht="35.1" customHeight="1" thickBot="1" x14ac:dyDescent="0.25">
      <c r="A30" s="48"/>
      <c r="B30" s="52"/>
      <c r="C30" s="102"/>
      <c r="D30" s="52"/>
      <c r="E30" s="52"/>
      <c r="F30" s="52"/>
      <c r="G30" s="71"/>
      <c r="H30" s="158"/>
      <c r="I30" s="150"/>
      <c r="J30" s="105"/>
      <c r="K30" s="103"/>
      <c r="L30" s="82"/>
      <c r="M30" s="99"/>
      <c r="N30" s="68"/>
      <c r="O30" s="93"/>
      <c r="P30" s="91"/>
      <c r="Q30" s="118"/>
      <c r="R30" s="118"/>
    </row>
    <row r="31" spans="1:18" s="3" customFormat="1" ht="4.9000000000000004" customHeight="1" thickBot="1" x14ac:dyDescent="0.25">
      <c r="A31" s="55"/>
      <c r="B31" s="45"/>
      <c r="C31" s="46"/>
      <c r="D31" s="45"/>
      <c r="E31" s="45"/>
      <c r="F31" s="45"/>
      <c r="G31" s="47"/>
      <c r="H31" s="157"/>
      <c r="I31" s="147"/>
      <c r="J31" s="13"/>
      <c r="K31" s="104"/>
      <c r="L31" s="81"/>
      <c r="M31" s="81"/>
      <c r="N31" s="15"/>
      <c r="O31" s="73"/>
      <c r="P31" s="74"/>
      <c r="Q31" s="1"/>
      <c r="R31" s="1"/>
    </row>
    <row r="32" spans="1:18" s="4" customFormat="1" ht="3" customHeight="1" x14ac:dyDescent="0.2">
      <c r="A32" s="18"/>
      <c r="B32" s="19"/>
      <c r="C32" s="20"/>
      <c r="D32" s="21"/>
      <c r="E32" s="21"/>
      <c r="F32" s="22"/>
      <c r="G32" s="22"/>
      <c r="H32" s="153"/>
      <c r="I32" s="143"/>
      <c r="J32" s="23"/>
      <c r="K32" s="22"/>
      <c r="L32" s="22"/>
      <c r="M32" s="22"/>
      <c r="N32" s="19"/>
      <c r="O32" s="19"/>
      <c r="P32" s="24"/>
      <c r="Q32" s="1"/>
      <c r="R32" s="1"/>
    </row>
    <row r="33" spans="1:18" s="4" customFormat="1" ht="35.1" customHeight="1" x14ac:dyDescent="0.2">
      <c r="A33" s="163" t="s">
        <v>104</v>
      </c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24" t="s">
        <v>75</v>
      </c>
      <c r="R33" s="125"/>
    </row>
    <row r="34" spans="1:18" s="5" customFormat="1" ht="20.100000000000001" customHeight="1" x14ac:dyDescent="0.2">
      <c r="A34" s="128" t="s">
        <v>39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6" t="s">
        <v>28</v>
      </c>
      <c r="R34" s="126"/>
    </row>
    <row r="35" spans="1:18" s="1" customFormat="1" ht="20.100000000000001" customHeight="1" x14ac:dyDescent="0.2">
      <c r="A35" s="129" t="s">
        <v>103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7" t="s">
        <v>105</v>
      </c>
      <c r="R35" s="127"/>
    </row>
    <row r="36" spans="1:18" s="1" customFormat="1" ht="3.95" customHeight="1" thickBot="1" x14ac:dyDescent="0.2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</row>
    <row r="37" spans="1:18" s="3" customFormat="1" ht="35.1" customHeight="1" thickTop="1" thickBot="1" x14ac:dyDescent="0.25">
      <c r="A37" s="63" t="s">
        <v>23</v>
      </c>
      <c r="B37" s="64" t="s">
        <v>12</v>
      </c>
      <c r="C37" s="64" t="s">
        <v>11</v>
      </c>
      <c r="D37" s="65" t="s">
        <v>1</v>
      </c>
      <c r="E37" s="64" t="s">
        <v>2</v>
      </c>
      <c r="F37" s="65" t="s">
        <v>5</v>
      </c>
      <c r="G37" s="65" t="s">
        <v>6</v>
      </c>
      <c r="H37" s="154" t="s">
        <v>8</v>
      </c>
      <c r="I37" s="144" t="s">
        <v>73</v>
      </c>
      <c r="J37" s="65" t="s">
        <v>7</v>
      </c>
      <c r="K37" s="64" t="s">
        <v>19</v>
      </c>
      <c r="L37" s="64" t="s">
        <v>14</v>
      </c>
      <c r="M37" s="64" t="s">
        <v>13</v>
      </c>
      <c r="N37" s="64" t="s">
        <v>22</v>
      </c>
      <c r="O37" s="64" t="s">
        <v>15</v>
      </c>
      <c r="P37" s="66" t="s">
        <v>4</v>
      </c>
      <c r="Q37" s="1"/>
      <c r="R37" s="1"/>
    </row>
    <row r="38" spans="1:18" s="3" customFormat="1" ht="4.9000000000000004" customHeight="1" thickTop="1" thickBot="1" x14ac:dyDescent="0.25">
      <c r="A38" s="56"/>
      <c r="B38" s="57"/>
      <c r="C38" s="58"/>
      <c r="D38" s="57"/>
      <c r="E38" s="57"/>
      <c r="F38" s="57"/>
      <c r="G38" s="59"/>
      <c r="H38" s="155"/>
      <c r="I38" s="145"/>
      <c r="J38" s="60"/>
      <c r="K38" s="30"/>
      <c r="L38" s="61"/>
      <c r="M38" s="61"/>
      <c r="N38" s="53"/>
      <c r="O38" s="53"/>
      <c r="P38" s="62"/>
      <c r="Q38" s="1"/>
      <c r="R38" s="1"/>
    </row>
    <row r="39" spans="1:18" s="25" customFormat="1" ht="35.1" customHeight="1" thickBot="1" x14ac:dyDescent="0.25">
      <c r="A39" s="164" t="s">
        <v>26</v>
      </c>
      <c r="B39" s="52">
        <v>12</v>
      </c>
      <c r="C39" s="79" t="s">
        <v>35</v>
      </c>
      <c r="D39" s="52" t="s">
        <v>3</v>
      </c>
      <c r="E39" s="52">
        <v>105</v>
      </c>
      <c r="F39" s="52">
        <v>785</v>
      </c>
      <c r="G39" s="71">
        <f>E39*F39</f>
        <v>82425</v>
      </c>
      <c r="H39" s="156" t="s">
        <v>69</v>
      </c>
      <c r="I39" s="150" t="s">
        <v>70</v>
      </c>
      <c r="J39" s="115" t="s">
        <v>95</v>
      </c>
      <c r="K39" s="113" t="s">
        <v>106</v>
      </c>
      <c r="L39" s="82" t="s">
        <v>16</v>
      </c>
      <c r="M39" s="121" t="s">
        <v>55</v>
      </c>
      <c r="N39" s="68" t="s">
        <v>18</v>
      </c>
      <c r="O39" s="93"/>
      <c r="P39" s="91"/>
      <c r="Q39" s="118">
        <f>F39*O39/100</f>
        <v>0</v>
      </c>
      <c r="R39" s="118">
        <f>Q39*E39</f>
        <v>0</v>
      </c>
    </row>
    <row r="40" spans="1:18" s="3" customFormat="1" ht="4.9000000000000004" customHeight="1" thickBot="1" x14ac:dyDescent="0.25">
      <c r="A40" s="44"/>
      <c r="B40" s="45"/>
      <c r="C40" s="46"/>
      <c r="D40" s="45"/>
      <c r="E40" s="45"/>
      <c r="F40" s="45"/>
      <c r="G40" s="47"/>
      <c r="H40" s="157"/>
      <c r="I40" s="147"/>
      <c r="J40" s="13"/>
      <c r="K40" s="104"/>
      <c r="L40" s="81"/>
      <c r="M40" s="81"/>
      <c r="N40" s="16"/>
      <c r="O40" s="94"/>
      <c r="P40" s="98"/>
      <c r="Q40" s="1"/>
      <c r="R40" s="1"/>
    </row>
    <row r="41" spans="1:18" s="25" customFormat="1" ht="35.1" customHeight="1" thickBot="1" x14ac:dyDescent="0.25">
      <c r="A41" s="48" t="s">
        <v>44</v>
      </c>
      <c r="B41" s="52">
        <v>13</v>
      </c>
      <c r="C41" s="106" t="s">
        <v>63</v>
      </c>
      <c r="D41" s="49" t="s">
        <v>3</v>
      </c>
      <c r="E41" s="49">
        <v>120</v>
      </c>
      <c r="F41" s="49">
        <v>750</v>
      </c>
      <c r="G41" s="51">
        <f>E41*F41</f>
        <v>90000</v>
      </c>
      <c r="H41" s="156" t="s">
        <v>83</v>
      </c>
      <c r="I41" s="146" t="s">
        <v>71</v>
      </c>
      <c r="J41" s="105" t="s">
        <v>94</v>
      </c>
      <c r="K41" s="113" t="s">
        <v>84</v>
      </c>
      <c r="L41" s="82" t="s">
        <v>16</v>
      </c>
      <c r="M41" s="121" t="s">
        <v>55</v>
      </c>
      <c r="N41" s="40" t="s">
        <v>18</v>
      </c>
      <c r="O41" s="93"/>
      <c r="P41" s="91"/>
      <c r="Q41" s="118">
        <f>F41*O41/100</f>
        <v>0</v>
      </c>
      <c r="R41" s="118">
        <f>Q41*E41</f>
        <v>0</v>
      </c>
    </row>
    <row r="42" spans="1:18" s="3" customFormat="1" ht="4.9000000000000004" customHeight="1" thickBot="1" x14ac:dyDescent="0.25">
      <c r="A42" s="55"/>
      <c r="B42" s="45"/>
      <c r="C42" s="46"/>
      <c r="D42" s="45"/>
      <c r="E42" s="45"/>
      <c r="F42" s="45"/>
      <c r="G42" s="47"/>
      <c r="H42" s="157"/>
      <c r="I42" s="147"/>
      <c r="J42" s="13"/>
      <c r="K42" s="104"/>
      <c r="L42" s="81"/>
      <c r="M42" s="30"/>
      <c r="N42" s="15"/>
      <c r="O42" s="94"/>
      <c r="P42" s="92"/>
      <c r="Q42" s="1"/>
      <c r="R42" s="1"/>
    </row>
    <row r="43" spans="1:18" s="26" customFormat="1" ht="35.1" customHeight="1" thickBot="1" x14ac:dyDescent="0.25">
      <c r="A43" s="43" t="s">
        <v>45</v>
      </c>
      <c r="B43" s="52">
        <v>14</v>
      </c>
      <c r="C43" s="79" t="s">
        <v>64</v>
      </c>
      <c r="D43" s="100" t="s">
        <v>3</v>
      </c>
      <c r="E43" s="52">
        <v>75</v>
      </c>
      <c r="F43" s="100">
        <v>675</v>
      </c>
      <c r="G43" s="110">
        <f>E43*F43</f>
        <v>50625</v>
      </c>
      <c r="H43" s="158" t="s">
        <v>99</v>
      </c>
      <c r="I43" s="150" t="s">
        <v>101</v>
      </c>
      <c r="J43" s="105" t="s">
        <v>97</v>
      </c>
      <c r="K43" s="113" t="s">
        <v>102</v>
      </c>
      <c r="L43" s="82" t="s">
        <v>16</v>
      </c>
      <c r="M43" s="121" t="s">
        <v>55</v>
      </c>
      <c r="N43" s="68" t="s">
        <v>18</v>
      </c>
      <c r="O43" s="93"/>
      <c r="P43" s="87"/>
      <c r="Q43" s="118">
        <f>F43*O43/100</f>
        <v>0</v>
      </c>
      <c r="R43" s="118">
        <f>Q43*E43</f>
        <v>0</v>
      </c>
    </row>
    <row r="44" spans="1:18" s="3" customFormat="1" ht="4.9000000000000004" customHeight="1" thickBot="1" x14ac:dyDescent="0.25">
      <c r="A44" s="55"/>
      <c r="B44" s="45"/>
      <c r="C44" s="46"/>
      <c r="D44" s="45"/>
      <c r="E44" s="45"/>
      <c r="F44" s="45"/>
      <c r="G44" s="47"/>
      <c r="H44" s="157"/>
      <c r="I44" s="147"/>
      <c r="J44" s="13"/>
      <c r="K44" s="104"/>
      <c r="L44" s="81"/>
      <c r="M44" s="81"/>
      <c r="N44" s="15"/>
      <c r="O44" s="73"/>
      <c r="P44" s="74"/>
      <c r="Q44" s="1"/>
      <c r="R44" s="1"/>
    </row>
    <row r="45" spans="1:18" s="25" customFormat="1" ht="35.1" customHeight="1" thickBot="1" x14ac:dyDescent="0.25">
      <c r="A45" s="48" t="s">
        <v>32</v>
      </c>
      <c r="B45" s="52">
        <v>15</v>
      </c>
      <c r="C45" s="79" t="s">
        <v>36</v>
      </c>
      <c r="D45" s="52" t="s">
        <v>3</v>
      </c>
      <c r="E45" s="52">
        <v>79</v>
      </c>
      <c r="F45" s="52">
        <v>640</v>
      </c>
      <c r="G45" s="71">
        <f>E45*F45</f>
        <v>50560</v>
      </c>
      <c r="H45" s="158" t="s">
        <v>37</v>
      </c>
      <c r="I45" s="146" t="s">
        <v>38</v>
      </c>
      <c r="J45" s="115" t="s">
        <v>93</v>
      </c>
      <c r="K45" s="113" t="s">
        <v>90</v>
      </c>
      <c r="L45" s="82" t="s">
        <v>16</v>
      </c>
      <c r="M45" s="121" t="s">
        <v>55</v>
      </c>
      <c r="N45" s="68" t="s">
        <v>18</v>
      </c>
      <c r="O45" s="93"/>
      <c r="P45" s="91"/>
      <c r="Q45" s="118">
        <f>F45*O45/100</f>
        <v>0</v>
      </c>
      <c r="R45" s="118">
        <f>Q45*E45</f>
        <v>0</v>
      </c>
    </row>
    <row r="46" spans="1:18" s="3" customFormat="1" ht="4.9000000000000004" customHeight="1" thickBot="1" x14ac:dyDescent="0.25">
      <c r="A46" s="44"/>
      <c r="B46" s="45"/>
      <c r="C46" s="46"/>
      <c r="D46" s="45"/>
      <c r="E46" s="45"/>
      <c r="F46" s="45"/>
      <c r="G46" s="47"/>
      <c r="H46" s="157"/>
      <c r="I46" s="147"/>
      <c r="J46" s="67"/>
      <c r="K46" s="47"/>
      <c r="L46" s="81"/>
      <c r="M46" s="81"/>
      <c r="N46" s="16"/>
      <c r="O46" s="94"/>
      <c r="P46" s="98"/>
      <c r="Q46" s="1"/>
      <c r="R46" s="1"/>
    </row>
    <row r="47" spans="1:18" s="26" customFormat="1" ht="35.1" customHeight="1" thickBot="1" x14ac:dyDescent="0.25">
      <c r="A47" s="166" t="s">
        <v>53</v>
      </c>
      <c r="B47" s="100">
        <v>16</v>
      </c>
      <c r="C47" s="108" t="s">
        <v>65</v>
      </c>
      <c r="D47" s="109" t="s">
        <v>3</v>
      </c>
      <c r="E47" s="100">
        <v>80</v>
      </c>
      <c r="F47" s="100">
        <v>635</v>
      </c>
      <c r="G47" s="110">
        <f>E47*F47</f>
        <v>50800</v>
      </c>
      <c r="H47" s="158" t="s">
        <v>67</v>
      </c>
      <c r="I47" s="149" t="s">
        <v>68</v>
      </c>
      <c r="J47" s="72" t="s">
        <v>92</v>
      </c>
      <c r="K47" s="113" t="s">
        <v>112</v>
      </c>
      <c r="L47" s="82" t="s">
        <v>16</v>
      </c>
      <c r="M47" s="121" t="s">
        <v>55</v>
      </c>
      <c r="N47" s="68" t="s">
        <v>18</v>
      </c>
      <c r="O47" s="95"/>
      <c r="P47" s="88"/>
      <c r="Q47" s="118">
        <f>F47*O47/100</f>
        <v>0</v>
      </c>
      <c r="R47" s="118">
        <f>Q47*E47</f>
        <v>0</v>
      </c>
    </row>
    <row r="48" spans="1:18" s="3" customFormat="1" ht="4.9000000000000004" customHeight="1" thickBot="1" x14ac:dyDescent="0.25">
      <c r="A48" s="44"/>
      <c r="B48" s="45"/>
      <c r="C48" s="46"/>
      <c r="D48" s="45"/>
      <c r="E48" s="45"/>
      <c r="F48" s="45"/>
      <c r="G48" s="47"/>
      <c r="H48" s="157"/>
      <c r="I48" s="147"/>
      <c r="J48" s="13"/>
      <c r="K48" s="104"/>
      <c r="L48" s="81"/>
      <c r="M48" s="30"/>
      <c r="N48" s="16"/>
      <c r="O48" s="96"/>
      <c r="P48" s="89"/>
      <c r="Q48" s="1"/>
      <c r="R48" s="1"/>
    </row>
    <row r="49" spans="1:18" s="26" customFormat="1" ht="35.1" customHeight="1" thickBot="1" x14ac:dyDescent="0.25">
      <c r="A49" s="165" t="s">
        <v>57</v>
      </c>
      <c r="B49" s="52">
        <v>17</v>
      </c>
      <c r="C49" s="52" t="s">
        <v>111</v>
      </c>
      <c r="D49" s="100" t="s">
        <v>3</v>
      </c>
      <c r="E49" s="52">
        <v>90</v>
      </c>
      <c r="F49" s="100">
        <v>560</v>
      </c>
      <c r="G49" s="110">
        <f>E49*F49</f>
        <v>50400</v>
      </c>
      <c r="H49" s="158" t="s">
        <v>60</v>
      </c>
      <c r="I49" s="150" t="s">
        <v>109</v>
      </c>
      <c r="J49" s="72" t="s">
        <v>91</v>
      </c>
      <c r="K49" s="113" t="s">
        <v>61</v>
      </c>
      <c r="L49" s="82" t="s">
        <v>16</v>
      </c>
      <c r="M49" s="121" t="s">
        <v>55</v>
      </c>
      <c r="N49" s="68" t="s">
        <v>18</v>
      </c>
      <c r="O49" s="93"/>
      <c r="P49" s="87"/>
      <c r="Q49" s="118">
        <f>F49*O49/100</f>
        <v>0</v>
      </c>
      <c r="R49" s="118">
        <f>Q49*E49</f>
        <v>0</v>
      </c>
    </row>
    <row r="50" spans="1:18" s="3" customFormat="1" ht="4.9000000000000004" customHeight="1" thickBot="1" x14ac:dyDescent="0.25">
      <c r="A50" s="55"/>
      <c r="B50" s="45"/>
      <c r="C50" s="46"/>
      <c r="D50" s="45"/>
      <c r="E50" s="45"/>
      <c r="F50" s="45"/>
      <c r="G50" s="47"/>
      <c r="H50" s="157"/>
      <c r="I50" s="147"/>
      <c r="J50" s="13"/>
      <c r="K50" s="104"/>
      <c r="L50" s="81"/>
      <c r="M50" s="81"/>
      <c r="N50" s="15"/>
      <c r="O50" s="73"/>
      <c r="P50" s="74"/>
      <c r="Q50" s="1"/>
      <c r="R50" s="1"/>
    </row>
    <row r="51" spans="1:18" s="26" customFormat="1" ht="35.1" customHeight="1" thickBot="1" x14ac:dyDescent="0.25">
      <c r="A51" s="165" t="s">
        <v>58</v>
      </c>
      <c r="B51" s="52">
        <v>18</v>
      </c>
      <c r="C51" s="79" t="s">
        <v>66</v>
      </c>
      <c r="D51" s="100" t="s">
        <v>3</v>
      </c>
      <c r="E51" s="52">
        <v>55</v>
      </c>
      <c r="F51" s="100">
        <v>550</v>
      </c>
      <c r="G51" s="110">
        <f>E51*F51</f>
        <v>30250</v>
      </c>
      <c r="H51" s="156" t="s">
        <v>69</v>
      </c>
      <c r="I51" s="150" t="s">
        <v>114</v>
      </c>
      <c r="J51" s="167" t="s">
        <v>115</v>
      </c>
      <c r="K51" s="113" t="s">
        <v>116</v>
      </c>
      <c r="L51" s="82" t="s">
        <v>16</v>
      </c>
      <c r="M51" s="121" t="s">
        <v>55</v>
      </c>
      <c r="N51" s="68" t="s">
        <v>18</v>
      </c>
      <c r="O51" s="93"/>
      <c r="P51" s="87"/>
      <c r="Q51" s="118">
        <f>F51*O51/100</f>
        <v>0</v>
      </c>
      <c r="R51" s="118">
        <f>Q51*E51</f>
        <v>0</v>
      </c>
    </row>
    <row r="52" spans="1:18" s="3" customFormat="1" ht="4.9000000000000004" customHeight="1" thickBot="1" x14ac:dyDescent="0.25">
      <c r="A52" s="55"/>
      <c r="B52" s="45"/>
      <c r="C52" s="46"/>
      <c r="D52" s="45"/>
      <c r="E52" s="45"/>
      <c r="F52" s="45"/>
      <c r="G52" s="47"/>
      <c r="H52" s="157"/>
      <c r="I52" s="147"/>
      <c r="J52" s="13"/>
      <c r="K52" s="104"/>
      <c r="L52" s="81"/>
      <c r="M52" s="81"/>
      <c r="N52" s="15"/>
      <c r="O52" s="73"/>
      <c r="P52" s="74"/>
      <c r="Q52" s="1"/>
      <c r="R52" s="1"/>
    </row>
    <row r="53" spans="1:18" s="25" customFormat="1" ht="30" customHeight="1" thickBot="1" x14ac:dyDescent="0.25">
      <c r="A53" s="43"/>
      <c r="B53" s="49"/>
      <c r="C53" s="50"/>
      <c r="D53" s="100"/>
      <c r="E53" s="49"/>
      <c r="F53" s="49"/>
      <c r="G53" s="51"/>
      <c r="H53" s="158"/>
      <c r="I53" s="146"/>
      <c r="J53" s="72"/>
      <c r="K53" s="101"/>
      <c r="L53" s="80"/>
      <c r="M53" s="84"/>
      <c r="N53" s="40"/>
      <c r="O53" s="93"/>
      <c r="P53" s="91"/>
      <c r="Q53" s="118"/>
      <c r="R53" s="118"/>
    </row>
    <row r="54" spans="1:18" s="3" customFormat="1" ht="4.9000000000000004" customHeight="1" thickBot="1" x14ac:dyDescent="0.25">
      <c r="A54" s="55"/>
      <c r="B54" s="45"/>
      <c r="C54" s="46"/>
      <c r="D54" s="45"/>
      <c r="E54" s="45"/>
      <c r="F54" s="45"/>
      <c r="G54" s="47"/>
      <c r="H54" s="157"/>
      <c r="I54" s="147"/>
      <c r="J54" s="67"/>
      <c r="K54" s="47"/>
      <c r="L54" s="81"/>
      <c r="M54" s="81"/>
      <c r="N54" s="15"/>
      <c r="O54" s="94"/>
      <c r="P54" s="92"/>
      <c r="Q54" s="1"/>
      <c r="R54" s="1"/>
    </row>
    <row r="55" spans="1:18" s="26" customFormat="1" ht="35.1" customHeight="1" thickBot="1" x14ac:dyDescent="0.25">
      <c r="A55" s="27"/>
      <c r="B55" s="137" t="s">
        <v>21</v>
      </c>
      <c r="C55" s="138"/>
      <c r="D55" s="137" t="s">
        <v>17</v>
      </c>
      <c r="E55" s="138"/>
      <c r="F55" s="69" t="s">
        <v>24</v>
      </c>
      <c r="G55" s="70" t="s">
        <v>20</v>
      </c>
      <c r="H55" s="159"/>
      <c r="I55" s="151"/>
      <c r="J55" s="7"/>
      <c r="K55" s="8"/>
      <c r="L55" s="8"/>
      <c r="M55" s="8"/>
      <c r="N55" s="29"/>
      <c r="O55" s="17"/>
      <c r="P55" s="28"/>
      <c r="Q55" s="119"/>
      <c r="R55" s="119"/>
    </row>
    <row r="56" spans="1:18" s="3" customFormat="1" ht="4.9000000000000004" customHeight="1" thickBot="1" x14ac:dyDescent="0.25">
      <c r="A56" s="41"/>
      <c r="B56" s="10"/>
      <c r="C56" s="11"/>
      <c r="D56" s="10"/>
      <c r="E56" s="10"/>
      <c r="F56" s="10"/>
      <c r="G56" s="85"/>
      <c r="H56" s="157"/>
      <c r="I56" s="147"/>
      <c r="J56" s="13"/>
      <c r="K56" s="30"/>
      <c r="L56" s="14"/>
      <c r="M56" s="14"/>
      <c r="N56" s="16"/>
      <c r="O56" s="16"/>
      <c r="P56" s="42"/>
      <c r="Q56" s="1"/>
      <c r="R56" s="1"/>
    </row>
    <row r="57" spans="1:18" s="26" customFormat="1" ht="35.1" customHeight="1" thickBot="1" x14ac:dyDescent="0.25">
      <c r="A57" s="168" t="s">
        <v>117</v>
      </c>
      <c r="B57" s="139">
        <v>11</v>
      </c>
      <c r="C57" s="140"/>
      <c r="D57" s="135">
        <f>SUM(E8:E28)</f>
        <v>844</v>
      </c>
      <c r="E57" s="136"/>
      <c r="F57" s="77">
        <f>G57/D57</f>
        <v>713.26421800947867</v>
      </c>
      <c r="G57" s="86">
        <f>SUM(G8:G28)</f>
        <v>601995</v>
      </c>
      <c r="H57" s="160"/>
      <c r="I57" s="151"/>
      <c r="J57" s="75"/>
      <c r="K57" s="8"/>
      <c r="L57" s="141">
        <f>R57/G57</f>
        <v>0</v>
      </c>
      <c r="M57" s="142"/>
      <c r="N57" s="29"/>
      <c r="O57" s="17">
        <f>R57/401</f>
        <v>0</v>
      </c>
      <c r="P57" s="28"/>
      <c r="Q57" s="119"/>
      <c r="R57" s="118">
        <f>SUM(R8:R28)</f>
        <v>0</v>
      </c>
    </row>
    <row r="58" spans="1:18" s="3" customFormat="1" ht="4.9000000000000004" customHeight="1" thickBot="1" x14ac:dyDescent="0.25">
      <c r="A58" s="169"/>
      <c r="B58" s="45"/>
      <c r="C58" s="46"/>
      <c r="D58" s="45"/>
      <c r="E58" s="45"/>
      <c r="F58" s="45"/>
      <c r="G58" s="45"/>
      <c r="H58" s="157"/>
      <c r="I58" s="147"/>
      <c r="J58" s="76"/>
      <c r="K58" s="30"/>
      <c r="L58" s="14"/>
      <c r="M58" s="14"/>
      <c r="N58" s="16"/>
      <c r="O58" s="16"/>
      <c r="P58" s="42"/>
      <c r="Q58" s="1"/>
      <c r="R58" s="1"/>
    </row>
    <row r="59" spans="1:18" s="26" customFormat="1" ht="35.1" customHeight="1" thickBot="1" x14ac:dyDescent="0.25">
      <c r="A59" s="168" t="s">
        <v>118</v>
      </c>
      <c r="B59" s="139">
        <v>7</v>
      </c>
      <c r="C59" s="140"/>
      <c r="D59" s="135">
        <f>SUM(E39:E51)</f>
        <v>604</v>
      </c>
      <c r="E59" s="136"/>
      <c r="F59" s="77">
        <f>G59/D59</f>
        <v>670.62913907284769</v>
      </c>
      <c r="G59" s="86">
        <f>SUM(G39:G51)</f>
        <v>405060</v>
      </c>
      <c r="H59" s="160"/>
      <c r="I59" s="151"/>
      <c r="J59" s="75"/>
      <c r="K59" s="8"/>
      <c r="L59" s="141">
        <f>R59/G59</f>
        <v>0</v>
      </c>
      <c r="M59" s="142"/>
      <c r="N59" s="29"/>
      <c r="O59" s="17">
        <f>R59/D59</f>
        <v>0</v>
      </c>
      <c r="P59" s="28"/>
      <c r="Q59" s="119"/>
      <c r="R59" s="118">
        <f>SUM(R39:R45)</f>
        <v>0</v>
      </c>
    </row>
    <row r="60" spans="1:18" s="3" customFormat="1" ht="4.9000000000000004" customHeight="1" thickBot="1" x14ac:dyDescent="0.25">
      <c r="A60" s="169"/>
      <c r="B60" s="45"/>
      <c r="C60" s="46"/>
      <c r="D60" s="45"/>
      <c r="E60" s="45"/>
      <c r="F60" s="45"/>
      <c r="G60" s="45"/>
      <c r="H60" s="157"/>
      <c r="I60" s="147"/>
      <c r="J60" s="13"/>
      <c r="K60" s="30"/>
      <c r="L60" s="14"/>
      <c r="M60" s="14"/>
      <c r="N60" s="16"/>
      <c r="O60" s="16"/>
      <c r="P60" s="42"/>
      <c r="Q60" s="1"/>
      <c r="R60" s="1"/>
    </row>
    <row r="61" spans="1:18" s="25" customFormat="1" ht="35.1" customHeight="1" thickBot="1" x14ac:dyDescent="0.25">
      <c r="A61" s="170" t="s">
        <v>119</v>
      </c>
      <c r="B61" s="131" t="s">
        <v>72</v>
      </c>
      <c r="C61" s="132"/>
      <c r="D61" s="135">
        <f>D57+D59</f>
        <v>1448</v>
      </c>
      <c r="E61" s="136"/>
      <c r="F61" s="77">
        <f>G61/D61</f>
        <v>695.47997237569064</v>
      </c>
      <c r="G61" s="86">
        <f>G57+G59</f>
        <v>1007055</v>
      </c>
      <c r="H61" s="160"/>
      <c r="I61" s="149"/>
      <c r="J61" s="78"/>
      <c r="K61" s="9"/>
      <c r="L61" s="133">
        <f>R61/G61</f>
        <v>0</v>
      </c>
      <c r="M61" s="134"/>
      <c r="N61" s="68"/>
      <c r="O61" s="17">
        <f>R61/D61</f>
        <v>0</v>
      </c>
      <c r="P61" s="39"/>
      <c r="Q61" s="119"/>
      <c r="R61" s="118">
        <f>R57+R59</f>
        <v>0</v>
      </c>
    </row>
    <row r="62" spans="1:18" s="3" customFormat="1" ht="4.9000000000000004" customHeight="1" thickBot="1" x14ac:dyDescent="0.25">
      <c r="A62" s="31"/>
      <c r="B62" s="32"/>
      <c r="C62" s="33"/>
      <c r="D62" s="32"/>
      <c r="E62" s="32"/>
      <c r="F62" s="32"/>
      <c r="G62" s="32"/>
      <c r="H62" s="161"/>
      <c r="I62" s="152"/>
      <c r="J62" s="34"/>
      <c r="K62" s="35"/>
      <c r="L62" s="35"/>
      <c r="M62" s="35"/>
      <c r="N62" s="37"/>
      <c r="O62" s="36"/>
      <c r="P62" s="38"/>
      <c r="Q62" s="1"/>
      <c r="R62" s="1"/>
    </row>
    <row r="63" spans="1:18" ht="13.5" thickTop="1" x14ac:dyDescent="0.2"/>
  </sheetData>
  <mergeCells count="23">
    <mergeCell ref="A33:P33"/>
    <mergeCell ref="Q33:R33"/>
    <mergeCell ref="A34:P34"/>
    <mergeCell ref="Q34:R34"/>
    <mergeCell ref="A35:P36"/>
    <mergeCell ref="Q35:R35"/>
    <mergeCell ref="B61:C61"/>
    <mergeCell ref="L61:M61"/>
    <mergeCell ref="D59:E59"/>
    <mergeCell ref="D61:E61"/>
    <mergeCell ref="B55:C55"/>
    <mergeCell ref="B57:C57"/>
    <mergeCell ref="L57:M57"/>
    <mergeCell ref="B59:C59"/>
    <mergeCell ref="L59:M59"/>
    <mergeCell ref="D57:E57"/>
    <mergeCell ref="D55:E55"/>
    <mergeCell ref="Q2:R2"/>
    <mergeCell ref="Q3:R3"/>
    <mergeCell ref="Q4:R4"/>
    <mergeCell ref="A2:P2"/>
    <mergeCell ref="A3:P3"/>
    <mergeCell ref="A4:P5"/>
  </mergeCells>
  <printOptions horizontalCentered="1" verticalCentered="1"/>
  <pageMargins left="0.15" right="0.15" top="0.15" bottom="0.1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SAFE18</vt:lpstr>
    </vt:vector>
  </TitlesOfParts>
  <Company>Auburn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pcname</dc:creator>
  <cp:lastModifiedBy>William Moseley</cp:lastModifiedBy>
  <cp:lastPrinted>2026-10-20T03:26:49Z</cp:lastPrinted>
  <dcterms:created xsi:type="dcterms:W3CDTF">1999-04-02T17:21:29Z</dcterms:created>
  <dcterms:modified xsi:type="dcterms:W3CDTF">2026-10-20T13:42:09Z</dcterms:modified>
</cp:coreProperties>
</file>